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DCECE9A3-33EA-4F90-AB04-891AC72D5725}" xr6:coauthVersionLast="36" xr6:coauthVersionMax="36" xr10:uidLastSave="{00000000-0000-0000-0000-000000000000}"/>
  <bookViews>
    <workbookView xWindow="0" yWindow="0" windowWidth="13860" windowHeight="6150" firstSheet="1" activeTab="1" xr2:uid="{00000000-000D-0000-FFFF-FFFF00000000}"/>
  </bookViews>
  <sheets>
    <sheet name="ΠΡΟΧΕΙΡΟ" sheetId="5" state="hidden" r:id="rId1"/>
    <sheet name="ΑΠΟΔΟΧΕΣ ΚΡΑΤΗΣΕΙΣ ΜΗΝΟΣ ......" sheetId="24" r:id="rId2"/>
  </sheets>
  <definedNames>
    <definedName name="_xlnm.Print_Area" localSheetId="1">'ΑΠΟΔΟΧΕΣ ΚΡΑΤΗΣΕΙΣ ΜΗΝΟΣ ......'!$A$1:$T$34</definedName>
    <definedName name="_xlnm.Print_Area" localSheetId="0">ΠΡΟΧΕΙΡΟ!$A$1:$Y$36</definedName>
  </definedNames>
  <calcPr calcId="191029"/>
</workbook>
</file>

<file path=xl/calcChain.xml><?xml version="1.0" encoding="utf-8"?>
<calcChain xmlns="http://schemas.openxmlformats.org/spreadsheetml/2006/main">
  <c r="Q30" i="24" l="1"/>
  <c r="R30" i="24"/>
  <c r="S30" i="24" l="1"/>
  <c r="P30" i="24"/>
  <c r="O30" i="24"/>
  <c r="N30" i="24"/>
  <c r="M30" i="24"/>
  <c r="R9" i="5" l="1"/>
  <c r="Q16" i="5"/>
  <c r="R16" i="5" s="1"/>
  <c r="R10" i="5"/>
  <c r="R26" i="5"/>
  <c r="R27" i="5"/>
  <c r="M27" i="5"/>
  <c r="O20" i="5"/>
  <c r="O21" i="5"/>
  <c r="O22" i="5"/>
  <c r="O23" i="5"/>
  <c r="O24" i="5"/>
  <c r="O25" i="5"/>
  <c r="O26" i="5"/>
  <c r="O27" i="5"/>
  <c r="O28" i="5"/>
  <c r="O29" i="5"/>
  <c r="O30" i="5"/>
  <c r="O31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8" i="5"/>
  <c r="M29" i="5"/>
  <c r="M30" i="5"/>
  <c r="M31" i="5"/>
  <c r="R7" i="5"/>
  <c r="R8" i="5"/>
  <c r="R11" i="5"/>
  <c r="R14" i="5"/>
  <c r="R15" i="5"/>
  <c r="R17" i="5"/>
  <c r="S17" i="5" s="1"/>
  <c r="U17" i="5" s="1"/>
  <c r="R18" i="5"/>
  <c r="R19" i="5"/>
  <c r="R20" i="5"/>
  <c r="R21" i="5"/>
  <c r="R22" i="5"/>
  <c r="R23" i="5"/>
  <c r="S23" i="5" s="1"/>
  <c r="R24" i="5"/>
  <c r="R25" i="5"/>
  <c r="R28" i="5"/>
  <c r="R29" i="5"/>
  <c r="R30" i="5"/>
  <c r="R31" i="5"/>
  <c r="O9" i="5"/>
  <c r="O15" i="5"/>
  <c r="O11" i="5"/>
  <c r="O19" i="5"/>
  <c r="O18" i="5"/>
  <c r="S18" i="5" s="1"/>
  <c r="O16" i="5"/>
  <c r="O14" i="5"/>
  <c r="O12" i="5"/>
  <c r="R13" i="5"/>
  <c r="S13" i="5" s="1"/>
  <c r="O10" i="5"/>
  <c r="O8" i="5"/>
  <c r="O7" i="5"/>
  <c r="S7" i="5" s="1"/>
  <c r="R12" i="5"/>
  <c r="X32" i="5"/>
  <c r="M10" i="5"/>
  <c r="M9" i="5"/>
  <c r="M8" i="5"/>
  <c r="M7" i="5"/>
  <c r="T33" i="5"/>
  <c r="V17" i="5"/>
  <c r="S12" i="5" l="1"/>
  <c r="T12" i="5" s="1"/>
  <c r="S27" i="5"/>
  <c r="S8" i="5"/>
  <c r="U8" i="5" s="1"/>
  <c r="S22" i="5"/>
  <c r="S9" i="5"/>
  <c r="V9" i="5" s="1"/>
  <c r="S11" i="5"/>
  <c r="V11" i="5" s="1"/>
  <c r="S25" i="5"/>
  <c r="S30" i="5"/>
  <c r="S14" i="5"/>
  <c r="T14" i="5" s="1"/>
  <c r="S31" i="5"/>
  <c r="S15" i="5"/>
  <c r="V15" i="5" s="1"/>
  <c r="R32" i="5"/>
  <c r="S29" i="5"/>
  <c r="S26" i="5"/>
  <c r="S16" i="5"/>
  <c r="V16" i="5" s="1"/>
  <c r="S10" i="5"/>
  <c r="V10" i="5" s="1"/>
  <c r="S19" i="5"/>
  <c r="U19" i="5" s="1"/>
  <c r="S24" i="5"/>
  <c r="S20" i="5"/>
  <c r="V19" i="5"/>
  <c r="V7" i="5"/>
  <c r="U7" i="5"/>
  <c r="T7" i="5"/>
  <c r="U18" i="5"/>
  <c r="V18" i="5"/>
  <c r="T18" i="5"/>
  <c r="O32" i="5"/>
  <c r="T17" i="5"/>
  <c r="W17" i="5" s="1"/>
  <c r="S28" i="5"/>
  <c r="S21" i="5"/>
  <c r="V12" i="5" l="1"/>
  <c r="U12" i="5"/>
  <c r="T10" i="5"/>
  <c r="T16" i="5"/>
  <c r="W12" i="5"/>
  <c r="U16" i="5"/>
  <c r="W16" i="5" s="1"/>
  <c r="U11" i="5"/>
  <c r="U15" i="5"/>
  <c r="T11" i="5"/>
  <c r="V8" i="5"/>
  <c r="V14" i="5"/>
  <c r="T8" i="5"/>
  <c r="U9" i="5"/>
  <c r="T9" i="5"/>
  <c r="U14" i="5"/>
  <c r="W14" i="5" s="1"/>
  <c r="U10" i="5"/>
  <c r="W10" i="5" s="1"/>
  <c r="T15" i="5"/>
  <c r="S32" i="5"/>
  <c r="T19" i="5"/>
  <c r="W19" i="5" s="1"/>
  <c r="W18" i="5"/>
  <c r="W7" i="5"/>
  <c r="W8" i="5" l="1"/>
  <c r="V32" i="5"/>
  <c r="T32" i="5"/>
  <c r="W15" i="5"/>
  <c r="W9" i="5"/>
  <c r="W11" i="5"/>
  <c r="U32" i="5"/>
  <c r="W32" i="5" l="1"/>
</calcChain>
</file>

<file path=xl/sharedStrings.xml><?xml version="1.0" encoding="utf-8"?>
<sst xmlns="http://schemas.openxmlformats.org/spreadsheetml/2006/main" count="185" uniqueCount="160">
  <si>
    <t>ΠΟΣΟ ΗΜΕΡΗΣΙΑΣ ΕΠΙΔΟΤΗΣΗΣ ΑΝΕΡΓΟΥ</t>
  </si>
  <si>
    <t>ΣΥΝΟΛΑ</t>
  </si>
  <si>
    <t>Α/Α</t>
  </si>
  <si>
    <t>ΟΝΟΜΑ   ΠΑΤΡΟΣ</t>
  </si>
  <si>
    <t>ΟΝΟΜΑ ΜΗΤΡΟΣ</t>
  </si>
  <si>
    <t>ΑΜ. ΙΚΑ</t>
  </si>
  <si>
    <t>ΑΦΜ</t>
  </si>
  <si>
    <t>ΘΕΟΔΩΡΟΣ</t>
  </si>
  <si>
    <t>ΚΩΝΣΤΑΝΤΙΝΟΣ</t>
  </si>
  <si>
    <t>ΜΙΧΑΗΛ</t>
  </si>
  <si>
    <t>ΑΙΚΑΤΕΡΙΝΗ</t>
  </si>
  <si>
    <t>ΝΙΚΟΛΑΟΣ</t>
  </si>
  <si>
    <t>ΚΑΡΑΓΙΑΝΝΗ</t>
  </si>
  <si>
    <t>ΓΕΩΡΓΙΟΣ</t>
  </si>
  <si>
    <t>ΕΜΜΑΝΟΥΗΛ</t>
  </si>
  <si>
    <t>ΧΡΙΣΤΙΝΑ</t>
  </si>
  <si>
    <t>ΕΥΑΓΓΕΛΟΣ</t>
  </si>
  <si>
    <t>ΠΑΡΑΣΚΕΥΗ</t>
  </si>
  <si>
    <t>IBAN</t>
  </si>
  <si>
    <t>ΕΠΩΝΥΜΟ</t>
  </si>
  <si>
    <t>ONOMA</t>
  </si>
  <si>
    <t>IKA 36,31%</t>
  </si>
  <si>
    <t xml:space="preserve">TEAM 7,65% </t>
  </si>
  <si>
    <t>ΤΑΠΙΤ 4%</t>
  </si>
  <si>
    <t>ΣΥΝΟΛΟ ΑΣΦΑΛΙΣΤΙΚΩΝ ΕΙΦΟΡΩΝ</t>
  </si>
  <si>
    <t>MHNIAIA ΣΥΝΔΡΟΜΗ 0,29 ΕΥΡΩ</t>
  </si>
  <si>
    <t>ΑΝΕΡΓΟΙ ΕΠΙΔΟΤΟΥΜΕΝΟΙ  /     ΑΝΕΡΓΟΙ ΜΗ ΕΠΙΔΟΤΟΥΜΕΝΟΙ   /    ΕΡΓΑΖΟΜΕΝΟΙ</t>
  </si>
  <si>
    <t>ΑΣΦΑΛΙΣΤΙΚΕΣ ΕΙΣΦΟΡΕΣ ΚΑΤΑΡΤΙΖΟΜΕΝΩΝ</t>
  </si>
  <si>
    <t>ΣΤΟΙΧΕΙΑ ΥΠΟΛΟΓΙΣΜΟΥ ΔΙΚΑΙΟΥΜΕΝΗΣ ΕΠΙΔΟΤΗΣΗΣ ΚΑΤΑΡΤΙΖΟΜΕΝΩΝ</t>
  </si>
  <si>
    <t xml:space="preserve">ΠΟΣΟ ΕΠΙΔΟΤΗΣΗΣ ΑΝΕΡΓΩΝ ΜΗΝΟΣ ΙΑΝΟΥΑΡΙΟΥ 2014 </t>
  </si>
  <si>
    <t>ΣΤΟΙΧΕΙΑ ΚΑΤΑΡΤΙΖΟΜΕΝΩΝ</t>
  </si>
  <si>
    <t>ΑΡ. ΩΡΩΝ ΠΑΡΟΥΣΙΑΣ ΠΡΟΓΡΑΜΜΑΤΟΣ ΜΗΝΟΣ ΙΑΝΟΥΑΡΙΟΥ  2014 (1 ΗΜΕΡΑ ΠΑΡΟΥΣΙΑΣ :4 ΩΡΕΣ)</t>
  </si>
  <si>
    <t>ΣΥΝΟΛΟ ΑΠΟΔΟΧΩΝ ΜΗΝΟΣ ΙΑΝΟΥΑΡΙΟΥ  2014</t>
  </si>
  <si>
    <t>Α.Μ.ΚΑ.</t>
  </si>
  <si>
    <t>ΧΡΟΝΙΚΗ ΠΕΡΙΟΔΟΣ ΕΠΙΔΟΤΗΣΗΣ ΠΡΟΓΡΑΜΜΑΤΟΣ</t>
  </si>
  <si>
    <t>ΜΑΝΟΥΣΑΚΗ ΣΤΑΜΑΤΙΑ</t>
  </si>
  <si>
    <t>ΣΤΟΙΧΕΙΑ ΗΜ. ΕΠΙΔΟΤΗΣΗΣ</t>
  </si>
  <si>
    <t xml:space="preserve">ΠΟΣΟ ΗΜΕΡΗΣΙΑΣ ΑΠΟΖΗΜΙΩΣΗΣ ΜΗ ΕΠΙΔΟΤΟΥΜΕΝΟΥ /ΕΡΓΑΖΟΜΕΝΟΥ  </t>
  </si>
  <si>
    <t xml:space="preserve">ΑΡ. ΗΜΕΡΩΝ ΑΠΟΖΗΜΙΩΣΗΣ ΜΗ ΕΠΙΔΟΤΟΥΜΕΝΩΝ /ΕΡΓΑΖΟΜΕΝΩΝ  ΜΗΝΟΣ ΙΑΝΟΥΑΡΙΟΥ   2014 </t>
  </si>
  <si>
    <t>ΠΡΟΓΡΑΜΜΑ ΚΑΤΑΡΤΙΣΗΣ - ΜΕΤΕΚΠΑΙΔΕΥΣΗΣ 2013-2014 ΝΟΤΙΟΥ ΑΙΓΑΙΟΥ/ ΠΕΡΙΦΕΡΕΙΑ ΡΟΔΟΣ    Ε.Π. «Κατάρτιση–Μετεκπαίδευση εργαζόμενων και εποχιακά άνεργων εμπειροτεχνών στον Τουριστικό Τομέα με στόχο τον εκσυγχρονισμό και την αναβάθμιση της ποιότητας των παρεχόμενων υπηρεσιών-8» περιόδου 2013-2014/MIS 364880, Κωδικός Πράξης ΣΑ 2012ΣΕ01180002, Υποέργο -1 Ρόδου</t>
  </si>
  <si>
    <t>ΥΠΟΛΟΓΟΣ - ΔΙΑΧΕΙΡΙΣΤΡΙΑ</t>
  </si>
  <si>
    <t>ΚΟΥΝΤΟΥΡΗΣ ΠΑΝΑΓΙΩΤΗΣ</t>
  </si>
  <si>
    <t>YΠΟΥΡΓΕΙΟ ΤΟΥΡΙΣΜΟΥ-ΕΠΑ.Σ. / Ι.Ε.Κ. ΡΟΔΟΥ</t>
  </si>
  <si>
    <t xml:space="preserve">ΚΑΤΑΣΤΑΣΗ ΑΠΟΔΟΧΩΝ ΚΑΤΑΡΤ/ΝΩΝ  ΜΗΝΟΣ ΙΑΝΟΥΑΡΙΟΥ 2014      </t>
  </si>
  <si>
    <t xml:space="preserve">  ΑΝΑΠΛΗΡΩΤΗΣ ΔΙΕΥΘΥΝΤΗΣ</t>
  </si>
  <si>
    <t>ΞΑΝΘΟΣ</t>
  </si>
  <si>
    <t>ΒΑΣΙΛΕΙΟΣ</t>
  </si>
  <si>
    <t xml:space="preserve">ΜΑΝΩΛΑΚΗ </t>
  </si>
  <si>
    <t>ΕΥΣΤΑΘΙΑ</t>
  </si>
  <si>
    <t>ΚΥΡΙΑΚΟΣ</t>
  </si>
  <si>
    <t>ΔΡΑΓΑΤΗ</t>
  </si>
  <si>
    <t>ΔΗΜΗΤΡΙΟΣ</t>
  </si>
  <si>
    <t>ΣΕΒΑΣΤΗ</t>
  </si>
  <si>
    <t xml:space="preserve">ΡΟΔΙΤΗΣ                 </t>
  </si>
  <si>
    <t>ΛΑΜΠΡΟΣ</t>
  </si>
  <si>
    <t>ΤΣΙΤΤΑ</t>
  </si>
  <si>
    <t>ΧΑΡΙΤΩΜΕΝΗ</t>
  </si>
  <si>
    <t>ΠΑΠΑΓΙΑΝΝΗΣ</t>
  </si>
  <si>
    <t>ΠΑΝΤΕΛΕΩΝ</t>
  </si>
  <si>
    <t>ΦΤΕΛΚΑ</t>
  </si>
  <si>
    <t>ΑΝΝΑ</t>
  </si>
  <si>
    <t>ΧΑΤΖΗΜΑΚΡΗΣ</t>
  </si>
  <si>
    <t>ΖΑΓΟΡΙΑΝΟΥ</t>
  </si>
  <si>
    <t>ΚΥΡΙΑΚΗ-ΝΕΚΤΑΡΙΑ</t>
  </si>
  <si>
    <t>ΑΝΤΩΝΙΟΣ</t>
  </si>
  <si>
    <t>ΜΠΑΚΙΡΗΣ</t>
  </si>
  <si>
    <t>ΠΑΥΛΟΣ</t>
  </si>
  <si>
    <t>ΠΑΠΑΝΙΚΟΛΑΣ</t>
  </si>
  <si>
    <t>ΙΩΑΝΝΗΣ</t>
  </si>
  <si>
    <t>ΣΤΑΜΑΤΑΚΗΣ</t>
  </si>
  <si>
    <t>ΜΑΓΚΑΦΑΣ</t>
  </si>
  <si>
    <t>ΠΑΝΑΓΙΩΤΗΣ</t>
  </si>
  <si>
    <t>ΣΥΜΙΟΥ</t>
  </si>
  <si>
    <t>ΦΡΑΓΚΑΚΟΥ</t>
  </si>
  <si>
    <t>ΑΙΚΑΤΕΡΙΝΗ-ΕΥΑΓΓΕΛΙΑ</t>
  </si>
  <si>
    <t>ΚΟΥΡΟΥ</t>
  </si>
  <si>
    <t>ΙΑΚΩΒΟΣ</t>
  </si>
  <si>
    <t>ΠΑΣΤΡΙΚΟΣ</t>
  </si>
  <si>
    <t>ΤΣΙΡΑΚΑΚΗ</t>
  </si>
  <si>
    <t>ΤΣΑΜΠΙΚΑ-ΔΗΜΗΤΡΑ</t>
  </si>
  <si>
    <t>ΜΑΤΘΑΙΟΣ</t>
  </si>
  <si>
    <t>ΚΑΡΑΜΑΝΛΗ</t>
  </si>
  <si>
    <t>ΣΤΥΛΙΑΝΟΣ</t>
  </si>
  <si>
    <t>ΖΩΝΟΥΔΑΚΗ</t>
  </si>
  <si>
    <t>ΣΟΦΙΑ</t>
  </si>
  <si>
    <t>ΧΡΥΣΟΠΟΥΛΟΣ</t>
  </si>
  <si>
    <t>ΒΑΛΕΝΤΙΝΟΣ</t>
  </si>
  <si>
    <t>ΡΟΥΣΣΟΣ</t>
  </si>
  <si>
    <t>ΙΩΑΝΝΗΣ-ΧΡΗΣΤΟΣ</t>
  </si>
  <si>
    <t>ΣΤΑΥΡΟΣ</t>
  </si>
  <si>
    <t>ΠΑΠΑΚΩΝΣΤΑΝΤΙΝΟΥ</t>
  </si>
  <si>
    <t>ΜΑΡΑΒΕΛΙΑ</t>
  </si>
  <si>
    <t>ΜΟΣΧΟΥΔΗ</t>
  </si>
  <si>
    <t>ΝΙΚΗΤΑΣ</t>
  </si>
  <si>
    <t>20/10/14-24/01/15</t>
  </si>
  <si>
    <t>GR8301106360000063692351677</t>
  </si>
  <si>
    <t>06067500246</t>
  </si>
  <si>
    <t>EYAΓΓΕΛΙΑ</t>
  </si>
  <si>
    <t>24/10/2014-28/01/15</t>
  </si>
  <si>
    <t>GR8701104610000046171254298</t>
  </si>
  <si>
    <t>ΜΑΡΙΑ</t>
  </si>
  <si>
    <t>ΔΗΜΗΤΡΑ</t>
  </si>
  <si>
    <t>09018600081</t>
  </si>
  <si>
    <t>GR7801102970000029735875337</t>
  </si>
  <si>
    <t>07/11/14-13/12/14</t>
  </si>
  <si>
    <t>GR6901108200000082034731479</t>
  </si>
  <si>
    <t>071314876</t>
  </si>
  <si>
    <t>MAΡΙΑ</t>
  </si>
  <si>
    <t>GR7801108200000082035171600</t>
  </si>
  <si>
    <t>ΦΑΝΙΩ</t>
  </si>
  <si>
    <t>12/10/14-16/01/15</t>
  </si>
  <si>
    <t>053631500</t>
  </si>
  <si>
    <t>GR3601104610000046191728230</t>
  </si>
  <si>
    <t>21/10/14-25/01/15</t>
  </si>
  <si>
    <t>AΘΗΝΑ</t>
  </si>
  <si>
    <t>GR5801108200000082035500790</t>
  </si>
  <si>
    <t>02/11/2014-06/02/15</t>
  </si>
  <si>
    <t>GR7301104610000046166027899</t>
  </si>
  <si>
    <t>EIΡΗΝΗ</t>
  </si>
  <si>
    <t>ΦΛΩΡΑ</t>
  </si>
  <si>
    <t>GR5101104610000046171742177</t>
  </si>
  <si>
    <t>27/10/14-01/02/15</t>
  </si>
  <si>
    <t>19/10/14-23/1/15</t>
  </si>
  <si>
    <t>18/10/14-22/01/15</t>
  </si>
  <si>
    <t>07/11/14-11/02/15</t>
  </si>
  <si>
    <t>14/11/14-18/02/15</t>
  </si>
  <si>
    <t>02/11/14-21/04/15</t>
  </si>
  <si>
    <t>15/10/14-19/01/15</t>
  </si>
  <si>
    <t>21/10/14-28/2/15</t>
  </si>
  <si>
    <t>28/10/14-02/02/15</t>
  </si>
  <si>
    <t>02/11/14-06/02/15</t>
  </si>
  <si>
    <t>10/11/14-14/02/15</t>
  </si>
  <si>
    <t>31/10/2014-05/02/2015</t>
  </si>
  <si>
    <t>07/11/14-06/07/15</t>
  </si>
  <si>
    <t>07/11/14-23/07/15</t>
  </si>
  <si>
    <t>ΑΡ. ΗΜΕΡΩΝ ΕΠΙΔΟΤΗΣΗΣ ΑΝΕΡΓΩΝ ΜΗΝΟΣ  ΙΑΝΟΥΑΡΙΟΥ 2014 (07/01/2015 έναρξη μαθημάτων)</t>
  </si>
  <si>
    <t>ΣΥΝΟΛΟ ΑΡ.ΗΜΕΡΩΝ ΠΑΡΟΥΣΙΑΣ ΠΡΟΓΡΑΜΜΑΤΟΣ ΜΗΝΟΣ ΙΑΝΟΥΑΡΙΟΥ 2014</t>
  </si>
  <si>
    <t xml:space="preserve"> ΑΝΕΡΓΟΙ ΜΗ ΕΠΙΔΟΤΟΥΜΕΝΟΙ </t>
  </si>
  <si>
    <t xml:space="preserve">ΑΡ. ΩΡΩΝ ΑΠΟΖΗΜΙΩΣΗΣ ΜΗ ΕΠΙΔΟΤΟΥΜΕΝΩΝ /ΕΡΓΑΖΟΜΕΝΩΝ  ΜΗΝΟΣ ΙΑΝΟΥΑΡΙΟΥ   2014 </t>
  </si>
  <si>
    <t>ΕΛΛΗΝΙΚΗ ΔΗΜΟΚΡΑΤΙΑ</t>
  </si>
  <si>
    <t>ΣΥΝΟΛΟ ΕΙΦΟΡΩΝ ΑΣΦΑΛΙΣΜΕΝΟΥ</t>
  </si>
  <si>
    <t>ΣΥΝΟΛΟ ΕΙΦΟΡΩΝ ΕΡΓΟΔΟΤΗ</t>
  </si>
  <si>
    <t>ΑΡ.ΔΕΛΤ.  ΤΑΥΤΟΤ.</t>
  </si>
  <si>
    <t>ΠΛΗΡΩΤΕΟ ΠΟΣΟ</t>
  </si>
  <si>
    <t>ΥΠΟΓΡΑΦΗ</t>
  </si>
  <si>
    <t>ΓΕΝΙΚΟ ΣΥΝΟΛΟ ΕΙΣΦΟΡΩΝ</t>
  </si>
  <si>
    <t>ΦΟΡΟΛΟΓΗΤΕΟ ΠΟΣΟ</t>
  </si>
  <si>
    <t>ΦΟΡΟΣ</t>
  </si>
  <si>
    <t xml:space="preserve">ΑΡ. ΗΜΕΡΩΝ ΑΣΦΑΛΙΣΗΣ ΩΦΕΛΟΥΜΕΝΩΝ </t>
  </si>
  <si>
    <t xml:space="preserve">ΠΑΚΕΤΟ ΚΑΛΥΨΗΣ </t>
  </si>
  <si>
    <t>ΚΑΤΑΣΤΑΣΗ ΑΠΟΔΟΧΩΝ ΩΦΕΛΟΥΜΕΝΩΝ ΜΗΝΟΣ……………... 2025</t>
  </si>
  <si>
    <t>Ο/Η ΔΙΕΥΘΥΝΤΗΣ/ΤΡΙΑ</t>
  </si>
  <si>
    <t>Ο/Η ΣΥΝΤΑΞΑΣ/ΣΑ</t>
  </si>
  <si>
    <t>ΟΝΟΜΑ ΠΑΤΡΟΣ</t>
  </si>
  <si>
    <t xml:space="preserve">ΣΥΝΟΛΑ: </t>
  </si>
  <si>
    <t>A.Φ.Μ.</t>
  </si>
  <si>
    <t>ΑΚΑΘΑΡΙΣΤΟ ΠΟΣΟ ΑΠΟΔΟΧΩΝ</t>
  </si>
  <si>
    <t>ΠΡΟΣΩΠΙΚΑ ΣΤΟΙΧΕΙΑ ΩΦΕΛΟΥΜΕΝΩΝ</t>
  </si>
  <si>
    <t>ΟΙΚΟΝΟΜΙΚΑ ΣΤΟΙΧΕΙΑ ΩΦΕΛΟΥΜΕΝΩΝ</t>
  </si>
  <si>
    <t>ΗΜ. ΠΡΟΣΛΗΨΗΣ (αναγράφεται μόνο για το πρώτο αίτημα)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</si>
</sst>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b/>
      <sz val="9"/>
      <color indexed="10"/>
      <name val="Calibri"/>
      <family val="2"/>
      <charset val="161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b/>
      <sz val="9"/>
      <name val="Arial Greek"/>
      <charset val="161"/>
    </font>
    <font>
      <b/>
      <sz val="9"/>
      <name val="Arial"/>
      <family val="2"/>
      <charset val="161"/>
    </font>
    <font>
      <b/>
      <sz val="10"/>
      <color indexed="10"/>
      <name val="Calibri"/>
      <family val="2"/>
      <charset val="161"/>
    </font>
    <font>
      <b/>
      <sz val="9"/>
      <color indexed="10"/>
      <name val="Arial"/>
      <family val="2"/>
      <charset val="161"/>
    </font>
    <font>
      <b/>
      <u/>
      <sz val="11"/>
      <color indexed="10"/>
      <name val="Calibri"/>
      <family val="2"/>
      <charset val="161"/>
    </font>
    <font>
      <sz val="8"/>
      <color indexed="10"/>
      <name val="Calibri"/>
      <family val="2"/>
      <charset val="161"/>
    </font>
    <font>
      <b/>
      <sz val="12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</font>
    <font>
      <sz val="12"/>
      <name val="Calibri"/>
      <family val="2"/>
      <charset val="161"/>
    </font>
    <font>
      <b/>
      <i/>
      <sz val="12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0"/>
      <color rgb="FFFF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i/>
      <sz val="10"/>
      <name val="Calibri"/>
      <family val="2"/>
      <charset val="161"/>
    </font>
    <font>
      <sz val="10"/>
      <color theme="1"/>
      <name val="Calibri"/>
      <family val="2"/>
      <charset val="161"/>
    </font>
    <font>
      <b/>
      <i/>
      <sz val="10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darkDown">
        <bgColor theme="0" tint="-4.9989318521683403E-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</cellStyleXfs>
  <cellXfs count="1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justify"/>
    </xf>
    <xf numFmtId="3" fontId="1" fillId="0" borderId="1" xfId="0" applyNumberFormat="1" applyFont="1" applyBorder="1" applyAlignment="1">
      <alignment horizontal="justify"/>
    </xf>
    <xf numFmtId="4" fontId="1" fillId="0" borderId="1" xfId="0" applyNumberFormat="1" applyFont="1" applyBorder="1" applyAlignment="1">
      <alignment horizontal="justify"/>
    </xf>
    <xf numFmtId="0" fontId="1" fillId="0" borderId="0" xfId="0" applyFont="1" applyAlignment="1">
      <alignment horizontal="justify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3" fillId="0" borderId="3" xfId="0" applyNumberFormat="1" applyFont="1" applyBorder="1" applyAlignment="1">
      <alignment horizontal="center" textRotation="90" wrapText="1"/>
    </xf>
    <xf numFmtId="10" fontId="3" fillId="0" borderId="3" xfId="0" applyNumberFormat="1" applyFont="1" applyBorder="1" applyAlignment="1">
      <alignment horizontal="center" textRotation="90" wrapText="1"/>
    </xf>
    <xf numFmtId="0" fontId="3" fillId="0" borderId="0" xfId="0" applyFont="1" applyAlignment="1">
      <alignment horizontal="left" textRotation="90" wrapText="1"/>
    </xf>
    <xf numFmtId="0" fontId="3" fillId="0" borderId="3" xfId="0" applyFont="1" applyBorder="1" applyAlignment="1">
      <alignment horizontal="center" textRotation="90" wrapText="1"/>
    </xf>
    <xf numFmtId="4" fontId="1" fillId="0" borderId="0" xfId="0" applyNumberFormat="1" applyFont="1" applyAlignment="1">
      <alignment horizontal="justify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justify" wrapText="1"/>
    </xf>
    <xf numFmtId="0" fontId="2" fillId="0" borderId="0" xfId="0" applyFont="1" applyAlignment="1">
      <alignment horizontal="center"/>
    </xf>
    <xf numFmtId="4" fontId="7" fillId="0" borderId="3" xfId="0" applyNumberFormat="1" applyFont="1" applyBorder="1" applyAlignment="1">
      <alignment horizontal="center" textRotation="90" wrapText="1"/>
    </xf>
    <xf numFmtId="4" fontId="7" fillId="0" borderId="1" xfId="0" applyNumberFormat="1" applyFont="1" applyBorder="1" applyAlignment="1">
      <alignment horizontal="justify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10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wrapText="1"/>
    </xf>
    <xf numFmtId="0" fontId="10" fillId="0" borderId="1" xfId="0" applyFont="1" applyBorder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quotePrefix="1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1" xfId="0" quotePrefix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/>
    </xf>
    <xf numFmtId="4" fontId="1" fillId="2" borderId="1" xfId="0" applyNumberFormat="1" applyFont="1" applyFill="1" applyBorder="1" applyAlignment="1">
      <alignment horizontal="justify"/>
    </xf>
    <xf numFmtId="4" fontId="7" fillId="2" borderId="1" xfId="0" applyNumberFormat="1" applyFont="1" applyFill="1" applyBorder="1" applyAlignment="1">
      <alignment horizontal="justify"/>
    </xf>
    <xf numFmtId="0" fontId="9" fillId="2" borderId="1" xfId="0" applyFont="1" applyFill="1" applyBorder="1" applyAlignment="1">
      <alignment horizontal="justify" wrapText="1"/>
    </xf>
    <xf numFmtId="4" fontId="1" fillId="2" borderId="0" xfId="0" applyNumberFormat="1" applyFont="1" applyFill="1" applyAlignment="1">
      <alignment horizontal="justify"/>
    </xf>
    <xf numFmtId="0" fontId="1" fillId="2" borderId="0" xfId="0" applyFont="1" applyFill="1" applyAlignment="1">
      <alignment horizontal="justify"/>
    </xf>
    <xf numFmtId="4" fontId="1" fillId="3" borderId="0" xfId="0" applyNumberFormat="1" applyFont="1" applyFill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textRotation="90" wrapText="1"/>
    </xf>
    <xf numFmtId="4" fontId="1" fillId="3" borderId="1" xfId="0" applyNumberFormat="1" applyFont="1" applyFill="1" applyBorder="1" applyAlignment="1">
      <alignment horizontal="justify"/>
    </xf>
    <xf numFmtId="3" fontId="1" fillId="3" borderId="1" xfId="0" applyNumberFormat="1" applyFont="1" applyFill="1" applyBorder="1" applyAlignment="1">
      <alignment horizontal="justify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2" borderId="5" xfId="0" applyFont="1" applyFill="1" applyBorder="1" applyAlignment="1">
      <alignment horizontal="justify" wrapText="1"/>
    </xf>
    <xf numFmtId="0" fontId="12" fillId="0" borderId="1" xfId="0" applyFont="1" applyBorder="1" applyAlignment="1">
      <alignment horizontal="justify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3" fontId="12" fillId="0" borderId="1" xfId="0" applyNumberFormat="1" applyFont="1" applyBorder="1" applyAlignment="1">
      <alignment horizontal="justify"/>
    </xf>
    <xf numFmtId="4" fontId="12" fillId="0" borderId="1" xfId="0" applyNumberFormat="1" applyFont="1" applyBorder="1" applyAlignment="1">
      <alignment horizontal="justify"/>
    </xf>
    <xf numFmtId="4" fontId="12" fillId="3" borderId="1" xfId="0" applyNumberFormat="1" applyFont="1" applyFill="1" applyBorder="1" applyAlignment="1">
      <alignment horizontal="justify"/>
    </xf>
    <xf numFmtId="4" fontId="14" fillId="0" borderId="1" xfId="0" applyNumberFormat="1" applyFont="1" applyBorder="1" applyAlignment="1">
      <alignment horizontal="justify"/>
    </xf>
    <xf numFmtId="0" fontId="15" fillId="0" borderId="1" xfId="0" applyFont="1" applyBorder="1" applyAlignment="1">
      <alignment horizontal="justify" wrapText="1"/>
    </xf>
    <xf numFmtId="4" fontId="12" fillId="0" borderId="0" xfId="0" applyNumberFormat="1" applyFont="1" applyAlignment="1">
      <alignment horizontal="justify"/>
    </xf>
    <xf numFmtId="0" fontId="12" fillId="0" borderId="0" xfId="0" applyFont="1" applyAlignment="1">
      <alignment horizontal="justify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4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justify"/>
    </xf>
    <xf numFmtId="0" fontId="19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justify" wrapText="1"/>
    </xf>
    <xf numFmtId="0" fontId="16" fillId="0" borderId="0" xfId="0" applyFont="1" applyFill="1" applyAlignment="1"/>
    <xf numFmtId="0" fontId="16" fillId="0" borderId="0" xfId="0" applyFont="1" applyFill="1" applyAlignment="1">
      <alignment horizontal="justify"/>
    </xf>
    <xf numFmtId="4" fontId="7" fillId="0" borderId="1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justify" textRotation="90" wrapText="1"/>
    </xf>
    <xf numFmtId="0" fontId="2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/>
    </xf>
    <xf numFmtId="4" fontId="19" fillId="0" borderId="0" xfId="0" applyNumberFormat="1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justify"/>
    </xf>
    <xf numFmtId="4" fontId="19" fillId="0" borderId="0" xfId="0" applyNumberFormat="1" applyFont="1" applyFill="1" applyAlignment="1">
      <alignment horizontal="center"/>
    </xf>
    <xf numFmtId="0" fontId="6" fillId="0" borderId="21" xfId="0" applyFont="1" applyFill="1" applyBorder="1" applyAlignment="1">
      <alignment horizontal="center" textRotation="91" wrapText="1"/>
    </xf>
    <xf numFmtId="0" fontId="19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justify" vertical="center" wrapText="1"/>
    </xf>
    <xf numFmtId="0" fontId="21" fillId="0" borderId="25" xfId="0" applyFont="1" applyFill="1" applyBorder="1" applyAlignment="1">
      <alignment horizontal="justify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3" fontId="1" fillId="0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justify" vertical="center" wrapText="1"/>
    </xf>
    <xf numFmtId="4" fontId="6" fillId="0" borderId="4" xfId="0" applyNumberFormat="1" applyFont="1" applyFill="1" applyBorder="1" applyAlignment="1">
      <alignment horizontal="center" textRotation="90" wrapText="1"/>
    </xf>
    <xf numFmtId="4" fontId="20" fillId="0" borderId="23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4" fontId="25" fillId="0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 wrapText="1"/>
    </xf>
    <xf numFmtId="4" fontId="20" fillId="4" borderId="23" xfId="0" applyNumberFormat="1" applyFont="1" applyFill="1" applyBorder="1" applyAlignment="1">
      <alignment vertical="center"/>
    </xf>
    <xf numFmtId="4" fontId="16" fillId="4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left"/>
    </xf>
    <xf numFmtId="4" fontId="20" fillId="4" borderId="32" xfId="0" applyNumberFormat="1" applyFont="1" applyFill="1" applyBorder="1" applyAlignment="1">
      <alignment vertical="center"/>
    </xf>
    <xf numFmtId="0" fontId="1" fillId="0" borderId="33" xfId="0" applyFont="1" applyFill="1" applyBorder="1" applyAlignment="1">
      <alignment horizontal="right" vertical="center" wrapText="1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</cellXfs>
  <cellStyles count="8">
    <cellStyle name="Κανονικό" xfId="0" builtinId="0"/>
    <cellStyle name="Κανονικό 10" xfId="6" xr:uid="{65C13026-3111-4A53-BDCA-4B6C54F2E718}"/>
    <cellStyle name="Κανονικό 11" xfId="7" xr:uid="{2C67E09D-5949-4486-8AB7-D26194FBA396}"/>
    <cellStyle name="Κανονικό 23" xfId="3" xr:uid="{00000000-0005-0000-0000-000001000000}"/>
    <cellStyle name="Κανονικό 24" xfId="4" xr:uid="{00000000-0005-0000-0000-000002000000}"/>
    <cellStyle name="Κανονικό 5" xfId="1" xr:uid="{00000000-0005-0000-0000-000003000000}"/>
    <cellStyle name="Κανονικό 6" xfId="5" xr:uid="{00000000-0005-0000-0000-000004000000}"/>
    <cellStyle name="Κανονικό 9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E5F92EE-2AB7-4586-B08F-58CF1B63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284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7" name="Εικόνα 6">
          <a:extLst>
            <a:ext uri="{FF2B5EF4-FFF2-40B4-BE49-F238E27FC236}">
              <a16:creationId xmlns:a16="http://schemas.microsoft.com/office/drawing/2014/main" id="{524DC81B-21E8-44C0-92AB-68F41556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5362" cy="57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6" name="Εικόνα 15">
          <a:extLst>
            <a:ext uri="{FF2B5EF4-FFF2-40B4-BE49-F238E27FC236}">
              <a16:creationId xmlns:a16="http://schemas.microsoft.com/office/drawing/2014/main" id="{80909634-047A-4C95-97F4-0B4AD273E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5362" cy="57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441511</xdr:colOff>
      <xdr:row>3</xdr:row>
      <xdr:rowOff>340</xdr:rowOff>
    </xdr:to>
    <xdr:pic>
      <xdr:nvPicPr>
        <xdr:cNvPr id="21" name="Εικόνα 20">
          <a:extLst>
            <a:ext uri="{FF2B5EF4-FFF2-40B4-BE49-F238E27FC236}">
              <a16:creationId xmlns:a16="http://schemas.microsoft.com/office/drawing/2014/main" id="{20C5F86E-44D9-4ED5-9F65-E3269C852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595362" cy="57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91" name="Εικόνα 90">
          <a:extLst>
            <a:ext uri="{FF2B5EF4-FFF2-40B4-BE49-F238E27FC236}">
              <a16:creationId xmlns:a16="http://schemas.microsoft.com/office/drawing/2014/main" id="{77D88905-52EC-4364-AB46-FC07816C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094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96" name="Εικόνα 95">
          <a:extLst>
            <a:ext uri="{FF2B5EF4-FFF2-40B4-BE49-F238E27FC236}">
              <a16:creationId xmlns:a16="http://schemas.microsoft.com/office/drawing/2014/main" id="{922FBFFB-9BEE-4D05-9C64-95F71A55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05" name="Εικόνα 104">
          <a:extLst>
            <a:ext uri="{FF2B5EF4-FFF2-40B4-BE49-F238E27FC236}">
              <a16:creationId xmlns:a16="http://schemas.microsoft.com/office/drawing/2014/main" id="{51C84192-3FC7-438D-BE0C-F146F5158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441511</xdr:colOff>
      <xdr:row>3</xdr:row>
      <xdr:rowOff>340</xdr:rowOff>
    </xdr:to>
    <xdr:pic>
      <xdr:nvPicPr>
        <xdr:cNvPr id="110" name="Εικόνα 109">
          <a:extLst>
            <a:ext uri="{FF2B5EF4-FFF2-40B4-BE49-F238E27FC236}">
              <a16:creationId xmlns:a16="http://schemas.microsoft.com/office/drawing/2014/main" id="{622CD671-865A-4324-B09F-3CEB309EF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180" name="Εικόνα 179">
          <a:extLst>
            <a:ext uri="{FF2B5EF4-FFF2-40B4-BE49-F238E27FC236}">
              <a16:creationId xmlns:a16="http://schemas.microsoft.com/office/drawing/2014/main" id="{A24797AA-E97C-4714-82C5-B9654AB0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094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85" name="Εικόνα 184">
          <a:extLst>
            <a:ext uri="{FF2B5EF4-FFF2-40B4-BE49-F238E27FC236}">
              <a16:creationId xmlns:a16="http://schemas.microsoft.com/office/drawing/2014/main" id="{2C410E98-C649-485B-B659-E97A2957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94" name="Εικόνα 193">
          <a:extLst>
            <a:ext uri="{FF2B5EF4-FFF2-40B4-BE49-F238E27FC236}">
              <a16:creationId xmlns:a16="http://schemas.microsoft.com/office/drawing/2014/main" id="{188251E0-704B-47D8-8063-603753EED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49804</xdr:colOff>
      <xdr:row>0</xdr:row>
      <xdr:rowOff>0</xdr:rowOff>
    </xdr:from>
    <xdr:to>
      <xdr:col>1</xdr:col>
      <xdr:colOff>441511</xdr:colOff>
      <xdr:row>3</xdr:row>
      <xdr:rowOff>340</xdr:rowOff>
    </xdr:to>
    <xdr:pic>
      <xdr:nvPicPr>
        <xdr:cNvPr id="199" name="Εικόνα 198">
          <a:extLst>
            <a:ext uri="{FF2B5EF4-FFF2-40B4-BE49-F238E27FC236}">
              <a16:creationId xmlns:a16="http://schemas.microsoft.com/office/drawing/2014/main" id="{973B73BD-4551-4CBE-A5F5-4CADC45C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04" y="0"/>
          <a:ext cx="657625" cy="585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15" name="Εικόνα 14">
          <a:extLst>
            <a:ext uri="{FF2B5EF4-FFF2-40B4-BE49-F238E27FC236}">
              <a16:creationId xmlns:a16="http://schemas.microsoft.com/office/drawing/2014/main" id="{E399BA95-D7C0-4FF7-B9A1-35C96160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094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7" name="Εικόνα 16">
          <a:extLst>
            <a:ext uri="{FF2B5EF4-FFF2-40B4-BE49-F238E27FC236}">
              <a16:creationId xmlns:a16="http://schemas.microsoft.com/office/drawing/2014/main" id="{2ED4E1E1-1695-4200-B576-8DB2A933D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18" name="Εικόνα 17">
          <a:extLst>
            <a:ext uri="{FF2B5EF4-FFF2-40B4-BE49-F238E27FC236}">
              <a16:creationId xmlns:a16="http://schemas.microsoft.com/office/drawing/2014/main" id="{6996552F-F794-46E6-ABE9-423822AF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441511</xdr:colOff>
      <xdr:row>3</xdr:row>
      <xdr:rowOff>340</xdr:rowOff>
    </xdr:to>
    <xdr:pic>
      <xdr:nvPicPr>
        <xdr:cNvPr id="19" name="Εικόνα 18">
          <a:extLst>
            <a:ext uri="{FF2B5EF4-FFF2-40B4-BE49-F238E27FC236}">
              <a16:creationId xmlns:a16="http://schemas.microsoft.com/office/drawing/2014/main" id="{53DB7355-50DF-44B0-A630-F5B83563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20" name="Εικόνα 19">
          <a:extLst>
            <a:ext uri="{FF2B5EF4-FFF2-40B4-BE49-F238E27FC236}">
              <a16:creationId xmlns:a16="http://schemas.microsoft.com/office/drawing/2014/main" id="{69E7123A-8FD4-46C7-B165-F13D61B2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094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22" name="Εικόνα 21">
          <a:extLst>
            <a:ext uri="{FF2B5EF4-FFF2-40B4-BE49-F238E27FC236}">
              <a16:creationId xmlns:a16="http://schemas.microsoft.com/office/drawing/2014/main" id="{1DCFD53B-D16E-4825-859C-0292A77C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23" name="Εικόνα 22">
          <a:extLst>
            <a:ext uri="{FF2B5EF4-FFF2-40B4-BE49-F238E27FC236}">
              <a16:creationId xmlns:a16="http://schemas.microsoft.com/office/drawing/2014/main" id="{6F639549-D6E5-4536-BFD5-ACB1D042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441511</xdr:colOff>
      <xdr:row>3</xdr:row>
      <xdr:rowOff>340</xdr:rowOff>
    </xdr:to>
    <xdr:pic>
      <xdr:nvPicPr>
        <xdr:cNvPr id="24" name="Εικόνα 23">
          <a:extLst>
            <a:ext uri="{FF2B5EF4-FFF2-40B4-BE49-F238E27FC236}">
              <a16:creationId xmlns:a16="http://schemas.microsoft.com/office/drawing/2014/main" id="{C3C49E55-1DBF-45A9-820F-720ED4DA5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408173</xdr:colOff>
      <xdr:row>2</xdr:row>
      <xdr:rowOff>104776</xdr:rowOff>
    </xdr:to>
    <xdr:pic>
      <xdr:nvPicPr>
        <xdr:cNvPr id="25" name="Εικόνα 24">
          <a:extLst>
            <a:ext uri="{FF2B5EF4-FFF2-40B4-BE49-F238E27FC236}">
              <a16:creationId xmlns:a16="http://schemas.microsoft.com/office/drawing/2014/main" id="{24B4A4BE-F6AB-4808-A7B0-0D1B684C0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00941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400689</xdr:colOff>
      <xdr:row>3</xdr:row>
      <xdr:rowOff>341</xdr:rowOff>
    </xdr:to>
    <xdr:pic>
      <xdr:nvPicPr>
        <xdr:cNvPr id="26" name="Εικόνα 25">
          <a:extLst>
            <a:ext uri="{FF2B5EF4-FFF2-40B4-BE49-F238E27FC236}">
              <a16:creationId xmlns:a16="http://schemas.microsoft.com/office/drawing/2014/main" id="{59D159F0-CE56-4411-A637-D131D746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593457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468690</xdr:colOff>
      <xdr:row>3</xdr:row>
      <xdr:rowOff>341</xdr:rowOff>
    </xdr:to>
    <xdr:pic>
      <xdr:nvPicPr>
        <xdr:cNvPr id="27" name="Εικόνα 26">
          <a:extLst>
            <a:ext uri="{FF2B5EF4-FFF2-40B4-BE49-F238E27FC236}">
              <a16:creationId xmlns:a16="http://schemas.microsoft.com/office/drawing/2014/main" id="{EEAB9312-C596-4DBB-BE75-4A2CE829D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661458" cy="59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627248</xdr:colOff>
      <xdr:row>2</xdr:row>
      <xdr:rowOff>161926</xdr:rowOff>
    </xdr:to>
    <xdr:pic>
      <xdr:nvPicPr>
        <xdr:cNvPr id="28" name="Εικόνα 27">
          <a:extLst>
            <a:ext uri="{FF2B5EF4-FFF2-40B4-BE49-F238E27FC236}">
              <a16:creationId xmlns:a16="http://schemas.microsoft.com/office/drawing/2014/main" id="{89E590B4-EA81-4A3D-8E44-68C7DA57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2001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619764</xdr:colOff>
      <xdr:row>3</xdr:row>
      <xdr:rowOff>57491</xdr:rowOff>
    </xdr:to>
    <xdr:pic>
      <xdr:nvPicPr>
        <xdr:cNvPr id="29" name="Εικόνα 28">
          <a:extLst>
            <a:ext uri="{FF2B5EF4-FFF2-40B4-BE49-F238E27FC236}">
              <a16:creationId xmlns:a16="http://schemas.microsoft.com/office/drawing/2014/main" id="{3D738EAC-E9C9-446D-8437-CDA4EEE0F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619764</xdr:colOff>
      <xdr:row>3</xdr:row>
      <xdr:rowOff>57491</xdr:rowOff>
    </xdr:to>
    <xdr:pic>
      <xdr:nvPicPr>
        <xdr:cNvPr id="30" name="Εικόνα 29">
          <a:extLst>
            <a:ext uri="{FF2B5EF4-FFF2-40B4-BE49-F238E27FC236}">
              <a16:creationId xmlns:a16="http://schemas.microsoft.com/office/drawing/2014/main" id="{5BE1EC5E-B3D1-4646-968C-4AD524E4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660586</xdr:colOff>
      <xdr:row>3</xdr:row>
      <xdr:rowOff>57490</xdr:rowOff>
    </xdr:to>
    <xdr:pic>
      <xdr:nvPicPr>
        <xdr:cNvPr id="31" name="Εικόνα 30">
          <a:extLst>
            <a:ext uri="{FF2B5EF4-FFF2-40B4-BE49-F238E27FC236}">
              <a16:creationId xmlns:a16="http://schemas.microsoft.com/office/drawing/2014/main" id="{2E481CF1-2804-4726-AF7E-5460AC602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627248</xdr:colOff>
      <xdr:row>2</xdr:row>
      <xdr:rowOff>161926</xdr:rowOff>
    </xdr:to>
    <xdr:pic>
      <xdr:nvPicPr>
        <xdr:cNvPr id="32" name="Εικόνα 31">
          <a:extLst>
            <a:ext uri="{FF2B5EF4-FFF2-40B4-BE49-F238E27FC236}">
              <a16:creationId xmlns:a16="http://schemas.microsoft.com/office/drawing/2014/main" id="{0C376897-15D1-4923-9E48-AF12A515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2001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619764</xdr:colOff>
      <xdr:row>3</xdr:row>
      <xdr:rowOff>57491</xdr:rowOff>
    </xdr:to>
    <xdr:pic>
      <xdr:nvPicPr>
        <xdr:cNvPr id="33" name="Εικόνα 32">
          <a:extLst>
            <a:ext uri="{FF2B5EF4-FFF2-40B4-BE49-F238E27FC236}">
              <a16:creationId xmlns:a16="http://schemas.microsoft.com/office/drawing/2014/main" id="{3774093D-71FB-40EE-8793-161E8779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619764</xdr:colOff>
      <xdr:row>3</xdr:row>
      <xdr:rowOff>57491</xdr:rowOff>
    </xdr:to>
    <xdr:pic>
      <xdr:nvPicPr>
        <xdr:cNvPr id="34" name="Εικόνα 33">
          <a:extLst>
            <a:ext uri="{FF2B5EF4-FFF2-40B4-BE49-F238E27FC236}">
              <a16:creationId xmlns:a16="http://schemas.microsoft.com/office/drawing/2014/main" id="{33239219-7D90-4A95-A3ED-64B875771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97972</xdr:colOff>
      <xdr:row>0</xdr:row>
      <xdr:rowOff>0</xdr:rowOff>
    </xdr:from>
    <xdr:to>
      <xdr:col>1</xdr:col>
      <xdr:colOff>660586</xdr:colOff>
      <xdr:row>3</xdr:row>
      <xdr:rowOff>57490</xdr:rowOff>
    </xdr:to>
    <xdr:pic>
      <xdr:nvPicPr>
        <xdr:cNvPr id="35" name="Εικόνα 34">
          <a:extLst>
            <a:ext uri="{FF2B5EF4-FFF2-40B4-BE49-F238E27FC236}">
              <a16:creationId xmlns:a16="http://schemas.microsoft.com/office/drawing/2014/main" id="{92B09115-E3A8-4BC9-94E2-F9B60A5A8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2" y="0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627248</xdr:colOff>
      <xdr:row>2</xdr:row>
      <xdr:rowOff>161926</xdr:rowOff>
    </xdr:to>
    <xdr:pic>
      <xdr:nvPicPr>
        <xdr:cNvPr id="36" name="Εικόνα 35">
          <a:extLst>
            <a:ext uri="{FF2B5EF4-FFF2-40B4-BE49-F238E27FC236}">
              <a16:creationId xmlns:a16="http://schemas.microsoft.com/office/drawing/2014/main" id="{7380A527-802C-4040-9DF4-7DD549F0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2001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619764</xdr:colOff>
      <xdr:row>3</xdr:row>
      <xdr:rowOff>57491</xdr:rowOff>
    </xdr:to>
    <xdr:pic>
      <xdr:nvPicPr>
        <xdr:cNvPr id="37" name="Εικόνα 36">
          <a:extLst>
            <a:ext uri="{FF2B5EF4-FFF2-40B4-BE49-F238E27FC236}">
              <a16:creationId xmlns:a16="http://schemas.microsoft.com/office/drawing/2014/main" id="{A724553A-E17B-4B93-B2FB-9538EC9E5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12532" cy="6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</xdr:rowOff>
    </xdr:from>
    <xdr:to>
      <xdr:col>1</xdr:col>
      <xdr:colOff>687765</xdr:colOff>
      <xdr:row>3</xdr:row>
      <xdr:rowOff>57491</xdr:rowOff>
    </xdr:to>
    <xdr:pic>
      <xdr:nvPicPr>
        <xdr:cNvPr id="38" name="Εικόνα 37">
          <a:extLst>
            <a:ext uri="{FF2B5EF4-FFF2-40B4-BE49-F238E27FC236}">
              <a16:creationId xmlns:a16="http://schemas.microsoft.com/office/drawing/2014/main" id="{BAFB3D85-6D8D-4BCD-BE32-83F998A4E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"/>
          <a:ext cx="888350" cy="651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1" sqref="C11"/>
    </sheetView>
  </sheetViews>
  <sheetFormatPr defaultColWidth="12.42578125" defaultRowHeight="12.75" x14ac:dyDescent="0.2"/>
  <cols>
    <col min="1" max="1" width="3.85546875" style="2" customWidth="1"/>
    <col min="2" max="2" width="15.85546875" style="2" customWidth="1"/>
    <col min="3" max="3" width="18.5703125" style="2" customWidth="1"/>
    <col min="4" max="5" width="26" style="2" bestFit="1" customWidth="1"/>
    <col min="6" max="6" width="14.5703125" style="2" bestFit="1" customWidth="1"/>
    <col min="7" max="7" width="16.85546875" style="2" bestFit="1" customWidth="1"/>
    <col min="8" max="8" width="11.85546875" style="2" customWidth="1"/>
    <col min="9" max="9" width="27.5703125" style="2" bestFit="1" customWidth="1"/>
    <col min="10" max="10" width="12.5703125" style="2" customWidth="1"/>
    <col min="11" max="11" width="7.140625" style="3" customWidth="1"/>
    <col min="12" max="12" width="7.5703125" style="4" customWidth="1"/>
    <col min="13" max="13" width="10.140625" style="4" customWidth="1"/>
    <col min="14" max="14" width="13.5703125" style="4" customWidth="1"/>
    <col min="15" max="15" width="7.5703125" style="4" customWidth="1"/>
    <col min="16" max="16" width="11.5703125" style="50" customWidth="1"/>
    <col min="17" max="17" width="11.5703125" style="4" customWidth="1"/>
    <col min="18" max="18" width="8.5703125" style="4" customWidth="1"/>
    <col min="19" max="19" width="12.140625" style="4" customWidth="1"/>
    <col min="20" max="20" width="0.42578125" style="4" hidden="1" customWidth="1"/>
    <col min="21" max="21" width="6.5703125" style="4" hidden="1" customWidth="1"/>
    <col min="22" max="22" width="7.140625" style="4" hidden="1" customWidth="1"/>
    <col min="23" max="23" width="8.42578125" style="4" hidden="1" customWidth="1"/>
    <col min="24" max="24" width="2.42578125" style="4" hidden="1" customWidth="1"/>
    <col min="25" max="25" width="18.140625" style="5" customWidth="1"/>
    <col min="26" max="16384" width="12.42578125" style="2"/>
  </cols>
  <sheetData>
    <row r="1" spans="1:26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8"/>
      <c r="L1" s="19"/>
      <c r="M1" s="19"/>
      <c r="N1" s="19"/>
      <c r="O1" s="19"/>
      <c r="P1" s="46"/>
      <c r="Q1" s="19"/>
      <c r="R1" s="19"/>
      <c r="S1" s="19"/>
      <c r="T1" s="19"/>
      <c r="U1" s="19"/>
      <c r="V1" s="19"/>
      <c r="W1" s="19"/>
      <c r="X1" s="19"/>
      <c r="Y1" s="20"/>
    </row>
    <row r="2" spans="1:26" ht="24.95" customHeight="1" x14ac:dyDescent="0.2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6" ht="17.45" customHeight="1" x14ac:dyDescent="0.25">
      <c r="A3" s="125" t="s">
        <v>43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</row>
    <row r="4" spans="1:26" s="11" customFormat="1" ht="16.5" customHeight="1" x14ac:dyDescent="0.2">
      <c r="A4" s="126" t="s">
        <v>30</v>
      </c>
      <c r="B4" s="127"/>
      <c r="C4" s="127"/>
      <c r="D4" s="127"/>
      <c r="E4" s="127"/>
      <c r="F4" s="127"/>
      <c r="G4" s="127"/>
      <c r="H4" s="127"/>
      <c r="I4" s="128"/>
      <c r="J4" s="10"/>
      <c r="K4" s="135" t="s">
        <v>28</v>
      </c>
      <c r="L4" s="136"/>
      <c r="M4" s="136"/>
      <c r="N4" s="136"/>
      <c r="O4" s="136"/>
      <c r="P4" s="136"/>
      <c r="Q4" s="136"/>
      <c r="R4" s="136"/>
      <c r="S4" s="137"/>
      <c r="T4" s="141" t="s">
        <v>27</v>
      </c>
      <c r="U4" s="142"/>
      <c r="V4" s="142"/>
      <c r="W4" s="143"/>
      <c r="X4" s="147"/>
      <c r="Y4" s="25" t="s">
        <v>36</v>
      </c>
    </row>
    <row r="5" spans="1:26" s="12" customFormat="1" ht="6" hidden="1" customHeight="1" x14ac:dyDescent="0.2">
      <c r="A5" s="129" t="s">
        <v>2</v>
      </c>
      <c r="B5" s="129" t="s">
        <v>19</v>
      </c>
      <c r="C5" s="148" t="s">
        <v>20</v>
      </c>
      <c r="D5" s="129" t="s">
        <v>3</v>
      </c>
      <c r="E5" s="129" t="s">
        <v>4</v>
      </c>
      <c r="F5" s="129" t="s">
        <v>5</v>
      </c>
      <c r="G5" s="132" t="s">
        <v>33</v>
      </c>
      <c r="H5" s="129" t="s">
        <v>6</v>
      </c>
      <c r="I5" s="134" t="s">
        <v>18</v>
      </c>
      <c r="J5" s="132" t="s">
        <v>34</v>
      </c>
      <c r="K5" s="138"/>
      <c r="L5" s="139"/>
      <c r="M5" s="139"/>
      <c r="N5" s="139"/>
      <c r="O5" s="139"/>
      <c r="P5" s="139"/>
      <c r="Q5" s="139"/>
      <c r="R5" s="139"/>
      <c r="S5" s="140"/>
      <c r="T5" s="144"/>
      <c r="U5" s="145"/>
      <c r="V5" s="145"/>
      <c r="W5" s="146"/>
      <c r="X5" s="147"/>
      <c r="Y5" s="130" t="s">
        <v>26</v>
      </c>
    </row>
    <row r="6" spans="1:26" s="15" customFormat="1" ht="110.25" customHeight="1" x14ac:dyDescent="0.25">
      <c r="A6" s="129"/>
      <c r="B6" s="129"/>
      <c r="C6" s="148"/>
      <c r="D6" s="129"/>
      <c r="E6" s="129"/>
      <c r="F6" s="129"/>
      <c r="G6" s="133"/>
      <c r="H6" s="129"/>
      <c r="I6" s="134"/>
      <c r="J6" s="133"/>
      <c r="K6" s="16" t="s">
        <v>0</v>
      </c>
      <c r="L6" s="13" t="s">
        <v>136</v>
      </c>
      <c r="M6" s="13" t="s">
        <v>31</v>
      </c>
      <c r="N6" s="13" t="s">
        <v>135</v>
      </c>
      <c r="O6" s="13" t="s">
        <v>29</v>
      </c>
      <c r="P6" s="47" t="s">
        <v>38</v>
      </c>
      <c r="Q6" s="13" t="s">
        <v>138</v>
      </c>
      <c r="R6" s="13" t="s">
        <v>37</v>
      </c>
      <c r="S6" s="23" t="s">
        <v>32</v>
      </c>
      <c r="T6" s="14" t="s">
        <v>21</v>
      </c>
      <c r="U6" s="14" t="s">
        <v>22</v>
      </c>
      <c r="V6" s="14" t="s">
        <v>23</v>
      </c>
      <c r="W6" s="13" t="s">
        <v>24</v>
      </c>
      <c r="X6" s="13" t="s">
        <v>25</v>
      </c>
      <c r="Y6" s="131"/>
    </row>
    <row r="7" spans="1:26" s="9" customFormat="1" ht="32.25" customHeight="1" x14ac:dyDescent="0.25">
      <c r="A7" s="6">
        <v>1</v>
      </c>
      <c r="B7" s="28" t="s">
        <v>45</v>
      </c>
      <c r="C7" s="28" t="s">
        <v>46</v>
      </c>
      <c r="D7" s="29" t="s">
        <v>8</v>
      </c>
      <c r="E7" s="21"/>
      <c r="F7" s="30"/>
      <c r="G7" s="27"/>
      <c r="H7" s="27"/>
      <c r="I7" s="27"/>
      <c r="J7" s="29" t="s">
        <v>134</v>
      </c>
      <c r="K7" s="6">
        <v>17.28</v>
      </c>
      <c r="L7" s="7"/>
      <c r="M7" s="7">
        <f>L7*4</f>
        <v>0</v>
      </c>
      <c r="N7" s="7">
        <v>19</v>
      </c>
      <c r="O7" s="8">
        <f t="shared" ref="O7:O12" si="0">ROUND((K7*N7),2)</f>
        <v>328.32</v>
      </c>
      <c r="P7" s="48"/>
      <c r="Q7" s="8"/>
      <c r="R7" s="8">
        <f>ROUND((P7*6.6),2)</f>
        <v>0</v>
      </c>
      <c r="S7" s="24">
        <f>ROUND((O7+R7),2)</f>
        <v>328.32</v>
      </c>
      <c r="T7" s="8">
        <f>ROUND((S7*36.31%),2)</f>
        <v>119.21</v>
      </c>
      <c r="U7" s="8">
        <f>ROUND((S7*7.65%),2)</f>
        <v>25.12</v>
      </c>
      <c r="V7" s="8">
        <f>ROUND((S7*4%),2)</f>
        <v>13.13</v>
      </c>
      <c r="W7" s="8">
        <f>ROUND((SUM(T7:V7)),2)</f>
        <v>157.46</v>
      </c>
      <c r="X7" s="8">
        <v>0.28999999999999998</v>
      </c>
      <c r="Y7" s="26"/>
      <c r="Z7" s="17"/>
    </row>
    <row r="8" spans="1:26" s="9" customFormat="1" ht="26.1" customHeight="1" x14ac:dyDescent="0.25">
      <c r="A8" s="6">
        <v>2</v>
      </c>
      <c r="B8" s="31" t="s">
        <v>47</v>
      </c>
      <c r="C8" s="31" t="s">
        <v>48</v>
      </c>
      <c r="D8" s="32" t="s">
        <v>49</v>
      </c>
      <c r="E8" s="21" t="s">
        <v>114</v>
      </c>
      <c r="F8" s="30"/>
      <c r="G8" s="21">
        <v>31107300241</v>
      </c>
      <c r="H8" s="34" t="s">
        <v>111</v>
      </c>
      <c r="I8" s="21" t="s">
        <v>112</v>
      </c>
      <c r="J8" s="32" t="s">
        <v>113</v>
      </c>
      <c r="K8" s="6">
        <v>15.84</v>
      </c>
      <c r="L8" s="7"/>
      <c r="M8" s="7">
        <f t="shared" ref="M8:M31" si="1">L8*4</f>
        <v>0</v>
      </c>
      <c r="N8" s="7">
        <v>19</v>
      </c>
      <c r="O8" s="8">
        <f t="shared" si="0"/>
        <v>300.95999999999998</v>
      </c>
      <c r="P8" s="48"/>
      <c r="Q8" s="8"/>
      <c r="R8" s="8">
        <f>ROUND((P8*6.6),2)</f>
        <v>0</v>
      </c>
      <c r="S8" s="24">
        <f t="shared" ref="S8:S31" si="2">ROUND((O8+R8),2)</f>
        <v>300.95999999999998</v>
      </c>
      <c r="T8" s="8">
        <f t="shared" ref="T8:T19" si="3">ROUND((S8*36.31%),2)</f>
        <v>109.28</v>
      </c>
      <c r="U8" s="8">
        <f t="shared" ref="U8:U19" si="4">ROUND((S8*7.65%),2)</f>
        <v>23.02</v>
      </c>
      <c r="V8" s="8">
        <f t="shared" ref="V8:V19" si="5">ROUND((S8*4%),2)</f>
        <v>12.04</v>
      </c>
      <c r="W8" s="8">
        <f t="shared" ref="W8:W19" si="6">ROUND((SUM(T8:V8)),2)</f>
        <v>144.34</v>
      </c>
      <c r="X8" s="8">
        <v>0.28999999999999998</v>
      </c>
      <c r="Y8" s="26"/>
      <c r="Z8" s="17"/>
    </row>
    <row r="9" spans="1:26" s="45" customFormat="1" ht="26.1" customHeight="1" x14ac:dyDescent="0.25">
      <c r="A9" s="35">
        <v>3</v>
      </c>
      <c r="B9" s="36" t="s">
        <v>50</v>
      </c>
      <c r="C9" s="36" t="s">
        <v>10</v>
      </c>
      <c r="D9" s="37" t="s">
        <v>51</v>
      </c>
      <c r="E9" s="38" t="s">
        <v>100</v>
      </c>
      <c r="F9" s="52"/>
      <c r="G9" s="38">
        <v>5058200402</v>
      </c>
      <c r="H9" s="39">
        <v>122281667</v>
      </c>
      <c r="I9" s="38" t="s">
        <v>99</v>
      </c>
      <c r="J9" s="37" t="s">
        <v>98</v>
      </c>
      <c r="K9" s="35">
        <v>14.4</v>
      </c>
      <c r="L9" s="40">
        <v>18</v>
      </c>
      <c r="M9" s="40">
        <f t="shared" si="1"/>
        <v>72</v>
      </c>
      <c r="N9" s="40">
        <v>16</v>
      </c>
      <c r="O9" s="41">
        <f>ROUND((K9*N9),2)</f>
        <v>230.4</v>
      </c>
      <c r="P9" s="40">
        <v>1</v>
      </c>
      <c r="Q9" s="40">
        <v>4</v>
      </c>
      <c r="R9" s="41">
        <f>ROUND((Q9*1.65),2)</f>
        <v>6.6</v>
      </c>
      <c r="S9" s="42">
        <f>ROUND((O9+R9),2)</f>
        <v>237</v>
      </c>
      <c r="T9" s="41">
        <f t="shared" si="3"/>
        <v>86.05</v>
      </c>
      <c r="U9" s="41">
        <f t="shared" si="4"/>
        <v>18.13</v>
      </c>
      <c r="V9" s="41">
        <f t="shared" si="5"/>
        <v>9.48</v>
      </c>
      <c r="W9" s="41">
        <f t="shared" si="6"/>
        <v>113.66</v>
      </c>
      <c r="X9" s="41">
        <v>0.28999999999999998</v>
      </c>
      <c r="Y9" s="43"/>
      <c r="Z9" s="44"/>
    </row>
    <row r="10" spans="1:26" s="45" customFormat="1" ht="26.1" customHeight="1" x14ac:dyDescent="0.25">
      <c r="A10" s="35">
        <v>4</v>
      </c>
      <c r="B10" s="36" t="s">
        <v>12</v>
      </c>
      <c r="C10" s="36" t="s">
        <v>52</v>
      </c>
      <c r="D10" s="37" t="s">
        <v>16</v>
      </c>
      <c r="E10" s="38" t="s">
        <v>101</v>
      </c>
      <c r="F10" s="52"/>
      <c r="G10" s="39" t="s">
        <v>102</v>
      </c>
      <c r="H10" s="38">
        <v>126195688</v>
      </c>
      <c r="I10" s="38" t="s">
        <v>103</v>
      </c>
      <c r="J10" s="37" t="s">
        <v>104</v>
      </c>
      <c r="K10" s="35">
        <v>14.4</v>
      </c>
      <c r="L10" s="40">
        <v>18</v>
      </c>
      <c r="M10" s="40">
        <f t="shared" si="1"/>
        <v>72</v>
      </c>
      <c r="N10" s="40"/>
      <c r="O10" s="41">
        <f t="shared" si="0"/>
        <v>0</v>
      </c>
      <c r="P10" s="41">
        <v>18</v>
      </c>
      <c r="Q10" s="41">
        <v>72</v>
      </c>
      <c r="R10" s="41">
        <f>ROUND((Q10*1.65),2)</f>
        <v>118.8</v>
      </c>
      <c r="S10" s="42">
        <f t="shared" si="2"/>
        <v>118.8</v>
      </c>
      <c r="T10" s="41">
        <f t="shared" si="3"/>
        <v>43.14</v>
      </c>
      <c r="U10" s="41">
        <f t="shared" si="4"/>
        <v>9.09</v>
      </c>
      <c r="V10" s="41">
        <f t="shared" si="5"/>
        <v>4.75</v>
      </c>
      <c r="W10" s="41">
        <f t="shared" si="6"/>
        <v>56.98</v>
      </c>
      <c r="X10" s="41">
        <v>0.28999999999999998</v>
      </c>
      <c r="Y10" s="43" t="s">
        <v>137</v>
      </c>
      <c r="Z10" s="44"/>
    </row>
    <row r="11" spans="1:26" s="9" customFormat="1" ht="26.1" customHeight="1" x14ac:dyDescent="0.25">
      <c r="A11" s="6">
        <v>5</v>
      </c>
      <c r="B11" s="28" t="s">
        <v>53</v>
      </c>
      <c r="C11" s="28" t="s">
        <v>54</v>
      </c>
      <c r="D11" s="29" t="s">
        <v>8</v>
      </c>
      <c r="E11" s="21"/>
      <c r="F11" s="30"/>
      <c r="G11" s="21"/>
      <c r="H11" s="21"/>
      <c r="I11" s="21"/>
      <c r="J11" s="29" t="s">
        <v>124</v>
      </c>
      <c r="K11" s="6">
        <v>18.72</v>
      </c>
      <c r="L11" s="7"/>
      <c r="M11" s="7">
        <f t="shared" si="1"/>
        <v>0</v>
      </c>
      <c r="N11" s="7">
        <v>18</v>
      </c>
      <c r="O11" s="8">
        <f t="shared" si="0"/>
        <v>336.96</v>
      </c>
      <c r="P11" s="48"/>
      <c r="Q11" s="8"/>
      <c r="R11" s="8">
        <f>ROUND((P11*6.6),2)</f>
        <v>0</v>
      </c>
      <c r="S11" s="24">
        <f t="shared" si="2"/>
        <v>336.96</v>
      </c>
      <c r="T11" s="8">
        <f t="shared" si="3"/>
        <v>122.35</v>
      </c>
      <c r="U11" s="8">
        <f t="shared" si="4"/>
        <v>25.78</v>
      </c>
      <c r="V11" s="8">
        <f t="shared" si="5"/>
        <v>13.48</v>
      </c>
      <c r="W11" s="8">
        <f t="shared" si="6"/>
        <v>161.61000000000001</v>
      </c>
      <c r="X11" s="8">
        <v>0.28999999999999998</v>
      </c>
      <c r="Y11" s="26"/>
      <c r="Z11" s="17"/>
    </row>
    <row r="12" spans="1:26" s="9" customFormat="1" ht="26.1" customHeight="1" x14ac:dyDescent="0.25">
      <c r="A12" s="6">
        <v>6</v>
      </c>
      <c r="B12" s="28" t="s">
        <v>55</v>
      </c>
      <c r="C12" s="28" t="s">
        <v>56</v>
      </c>
      <c r="D12" s="32" t="s">
        <v>51</v>
      </c>
      <c r="E12" s="21"/>
      <c r="F12" s="30"/>
      <c r="G12" s="21"/>
      <c r="H12" s="21"/>
      <c r="I12" s="21"/>
      <c r="J12" s="32" t="s">
        <v>129</v>
      </c>
      <c r="K12" s="6">
        <v>15.84</v>
      </c>
      <c r="L12" s="7"/>
      <c r="M12" s="7">
        <f t="shared" si="1"/>
        <v>0</v>
      </c>
      <c r="N12" s="7">
        <v>14</v>
      </c>
      <c r="O12" s="8">
        <f t="shared" si="0"/>
        <v>221.76</v>
      </c>
      <c r="P12" s="48">
        <v>4</v>
      </c>
      <c r="Q12" s="8"/>
      <c r="R12" s="8">
        <f>ROUND((P12*6.6),2)</f>
        <v>26.4</v>
      </c>
      <c r="S12" s="24">
        <f t="shared" si="2"/>
        <v>248.16</v>
      </c>
      <c r="T12" s="8">
        <f t="shared" si="3"/>
        <v>90.11</v>
      </c>
      <c r="U12" s="8">
        <f t="shared" si="4"/>
        <v>18.98</v>
      </c>
      <c r="V12" s="8">
        <f t="shared" si="5"/>
        <v>9.93</v>
      </c>
      <c r="W12" s="8">
        <f t="shared" si="6"/>
        <v>119.02</v>
      </c>
      <c r="X12" s="8">
        <v>0.28999999999999998</v>
      </c>
      <c r="Y12" s="26"/>
      <c r="Z12" s="17"/>
    </row>
    <row r="13" spans="1:26" s="9" customFormat="1" ht="26.1" customHeight="1" x14ac:dyDescent="0.25">
      <c r="A13" s="6">
        <v>7</v>
      </c>
      <c r="B13" s="33" t="s">
        <v>57</v>
      </c>
      <c r="C13" s="33" t="s">
        <v>14</v>
      </c>
      <c r="D13" s="32" t="s">
        <v>58</v>
      </c>
      <c r="E13" s="21"/>
      <c r="F13" s="30"/>
      <c r="G13" s="21"/>
      <c r="H13" s="21"/>
      <c r="I13" s="21"/>
      <c r="J13" s="32" t="s">
        <v>121</v>
      </c>
      <c r="K13" s="6">
        <v>14.4</v>
      </c>
      <c r="L13" s="7"/>
      <c r="M13" s="7">
        <f t="shared" si="1"/>
        <v>0</v>
      </c>
      <c r="N13" s="7"/>
      <c r="O13" s="8"/>
      <c r="P13" s="49">
        <v>19</v>
      </c>
      <c r="Q13" s="7"/>
      <c r="R13" s="8">
        <f>P13*6.6</f>
        <v>125.39999999999999</v>
      </c>
      <c r="S13" s="24">
        <f t="shared" si="2"/>
        <v>125.4</v>
      </c>
      <c r="T13" s="8"/>
      <c r="U13" s="8"/>
      <c r="V13" s="8"/>
      <c r="W13" s="8"/>
      <c r="X13" s="8"/>
      <c r="Y13" s="26"/>
      <c r="Z13" s="17"/>
    </row>
    <row r="14" spans="1:26" s="9" customFormat="1" ht="26.1" customHeight="1" x14ac:dyDescent="0.25">
      <c r="A14" s="6">
        <v>8</v>
      </c>
      <c r="B14" s="31" t="s">
        <v>59</v>
      </c>
      <c r="C14" s="31" t="s">
        <v>60</v>
      </c>
      <c r="D14" s="32" t="s">
        <v>13</v>
      </c>
      <c r="E14" s="21"/>
      <c r="F14" s="30"/>
      <c r="G14" s="21"/>
      <c r="H14" s="21"/>
      <c r="I14" s="21"/>
      <c r="J14" s="32" t="s">
        <v>131</v>
      </c>
      <c r="K14" s="6">
        <v>14.4</v>
      </c>
      <c r="L14" s="7"/>
      <c r="M14" s="7">
        <f t="shared" si="1"/>
        <v>0</v>
      </c>
      <c r="N14" s="7">
        <v>19</v>
      </c>
      <c r="O14" s="8">
        <f>ROUND((K14*N14),2)</f>
        <v>273.60000000000002</v>
      </c>
      <c r="P14" s="48"/>
      <c r="Q14" s="8"/>
      <c r="R14" s="8">
        <f>P14*6.6</f>
        <v>0</v>
      </c>
      <c r="S14" s="24">
        <f t="shared" si="2"/>
        <v>273.60000000000002</v>
      </c>
      <c r="T14" s="8">
        <f t="shared" si="3"/>
        <v>99.34</v>
      </c>
      <c r="U14" s="8">
        <f t="shared" si="4"/>
        <v>20.93</v>
      </c>
      <c r="V14" s="8">
        <f t="shared" si="5"/>
        <v>10.94</v>
      </c>
      <c r="W14" s="8">
        <f t="shared" si="6"/>
        <v>131.21</v>
      </c>
      <c r="X14" s="8">
        <v>0.28999999999999998</v>
      </c>
      <c r="Y14" s="26"/>
      <c r="Z14" s="17"/>
    </row>
    <row r="15" spans="1:26" s="9" customFormat="1" ht="26.1" customHeight="1" x14ac:dyDescent="0.25">
      <c r="A15" s="6">
        <v>9</v>
      </c>
      <c r="B15" s="31" t="s">
        <v>61</v>
      </c>
      <c r="C15" s="31" t="s">
        <v>11</v>
      </c>
      <c r="D15" s="32" t="s">
        <v>51</v>
      </c>
      <c r="E15" s="21"/>
      <c r="F15" s="30"/>
      <c r="G15" s="21"/>
      <c r="H15" s="21"/>
      <c r="I15" s="21"/>
      <c r="J15" s="32" t="s">
        <v>132</v>
      </c>
      <c r="K15" s="6">
        <v>14.4</v>
      </c>
      <c r="L15" s="7"/>
      <c r="M15" s="7">
        <f t="shared" si="1"/>
        <v>0</v>
      </c>
      <c r="N15" s="7">
        <v>18</v>
      </c>
      <c r="O15" s="8">
        <f>ROUND((K15*N15),2)</f>
        <v>259.2</v>
      </c>
      <c r="P15" s="48"/>
      <c r="Q15" s="8"/>
      <c r="R15" s="8">
        <f>P15*6.6</f>
        <v>0</v>
      </c>
      <c r="S15" s="24">
        <f t="shared" si="2"/>
        <v>259.2</v>
      </c>
      <c r="T15" s="8">
        <f t="shared" si="3"/>
        <v>94.12</v>
      </c>
      <c r="U15" s="8">
        <f t="shared" si="4"/>
        <v>19.829999999999998</v>
      </c>
      <c r="V15" s="8">
        <f t="shared" si="5"/>
        <v>10.37</v>
      </c>
      <c r="W15" s="8">
        <f t="shared" si="6"/>
        <v>124.32</v>
      </c>
      <c r="X15" s="8">
        <v>0.28999999999999998</v>
      </c>
      <c r="Y15" s="26"/>
      <c r="Z15" s="17"/>
    </row>
    <row r="16" spans="1:26" s="45" customFormat="1" ht="26.1" customHeight="1" x14ac:dyDescent="0.25">
      <c r="A16" s="35">
        <v>10</v>
      </c>
      <c r="B16" s="36" t="s">
        <v>62</v>
      </c>
      <c r="C16" s="36" t="s">
        <v>63</v>
      </c>
      <c r="D16" s="37" t="s">
        <v>64</v>
      </c>
      <c r="E16" s="38" t="s">
        <v>107</v>
      </c>
      <c r="F16" s="52"/>
      <c r="G16" s="38">
        <v>24077503662</v>
      </c>
      <c r="H16" s="39" t="s">
        <v>106</v>
      </c>
      <c r="I16" s="38" t="s">
        <v>105</v>
      </c>
      <c r="J16" s="37" t="s">
        <v>127</v>
      </c>
      <c r="K16" s="35">
        <v>18.72</v>
      </c>
      <c r="L16" s="40">
        <v>18</v>
      </c>
      <c r="M16" s="40">
        <f t="shared" si="1"/>
        <v>72</v>
      </c>
      <c r="N16" s="40">
        <v>9</v>
      </c>
      <c r="O16" s="41">
        <f t="shared" ref="O16:O31" si="7">ROUND((K16*N16),2)</f>
        <v>168.48</v>
      </c>
      <c r="P16" s="41">
        <v>9</v>
      </c>
      <c r="Q16" s="41">
        <f>9*4</f>
        <v>36</v>
      </c>
      <c r="R16" s="41">
        <f>ROUND((Q16*1.65),2)</f>
        <v>59.4</v>
      </c>
      <c r="S16" s="42">
        <f>ROUND((O16+R16),2)</f>
        <v>227.88</v>
      </c>
      <c r="T16" s="41">
        <f t="shared" si="3"/>
        <v>82.74</v>
      </c>
      <c r="U16" s="41">
        <f t="shared" si="4"/>
        <v>17.43</v>
      </c>
      <c r="V16" s="41">
        <f t="shared" si="5"/>
        <v>9.1199999999999992</v>
      </c>
      <c r="W16" s="41">
        <f t="shared" si="6"/>
        <v>109.29</v>
      </c>
      <c r="X16" s="41">
        <v>0.28999999999999998</v>
      </c>
      <c r="Y16" s="43"/>
      <c r="Z16" s="44"/>
    </row>
    <row r="17" spans="1:26" s="9" customFormat="1" ht="26.1" customHeight="1" x14ac:dyDescent="0.25">
      <c r="A17" s="6">
        <v>11</v>
      </c>
      <c r="B17" s="33" t="s">
        <v>65</v>
      </c>
      <c r="C17" s="33" t="s">
        <v>64</v>
      </c>
      <c r="D17" s="32" t="s">
        <v>66</v>
      </c>
      <c r="E17" s="21" t="s">
        <v>118</v>
      </c>
      <c r="F17" s="30"/>
      <c r="G17" s="21">
        <v>9048500194</v>
      </c>
      <c r="H17" s="21">
        <v>12261400</v>
      </c>
      <c r="I17" s="21" t="s">
        <v>117</v>
      </c>
      <c r="J17" s="32" t="s">
        <v>124</v>
      </c>
      <c r="K17" s="6">
        <v>14.4</v>
      </c>
      <c r="L17" s="7"/>
      <c r="M17" s="7">
        <f t="shared" si="1"/>
        <v>0</v>
      </c>
      <c r="N17" s="7"/>
      <c r="O17" s="8"/>
      <c r="P17" s="48">
        <v>18</v>
      </c>
      <c r="Q17" s="8"/>
      <c r="R17" s="8">
        <f t="shared" ref="R17:R25" si="8">P17*6.6</f>
        <v>118.8</v>
      </c>
      <c r="S17" s="24">
        <f t="shared" si="2"/>
        <v>118.8</v>
      </c>
      <c r="T17" s="8">
        <f t="shared" si="3"/>
        <v>43.14</v>
      </c>
      <c r="U17" s="8">
        <f t="shared" si="4"/>
        <v>9.09</v>
      </c>
      <c r="V17" s="8">
        <f t="shared" si="5"/>
        <v>4.75</v>
      </c>
      <c r="W17" s="8">
        <f t="shared" si="6"/>
        <v>56.98</v>
      </c>
      <c r="X17" s="8">
        <v>0.28999999999999998</v>
      </c>
      <c r="Y17" s="26"/>
      <c r="Z17" s="17"/>
    </row>
    <row r="18" spans="1:26" s="9" customFormat="1" ht="26.1" customHeight="1" x14ac:dyDescent="0.25">
      <c r="A18" s="6">
        <v>12</v>
      </c>
      <c r="B18" s="28" t="s">
        <v>67</v>
      </c>
      <c r="C18" s="28" t="s">
        <v>68</v>
      </c>
      <c r="D18" s="32" t="s">
        <v>46</v>
      </c>
      <c r="E18" s="21"/>
      <c r="F18" s="30"/>
      <c r="G18" s="21"/>
      <c r="H18" s="21"/>
      <c r="I18" s="21"/>
      <c r="J18" s="32" t="s">
        <v>123</v>
      </c>
      <c r="K18" s="6">
        <v>15.84</v>
      </c>
      <c r="L18" s="7"/>
      <c r="M18" s="7">
        <f t="shared" si="1"/>
        <v>0</v>
      </c>
      <c r="N18" s="7">
        <v>19</v>
      </c>
      <c r="O18" s="8">
        <f t="shared" si="7"/>
        <v>300.95999999999998</v>
      </c>
      <c r="P18" s="48"/>
      <c r="Q18" s="8"/>
      <c r="R18" s="8">
        <f t="shared" si="8"/>
        <v>0</v>
      </c>
      <c r="S18" s="24">
        <f t="shared" si="2"/>
        <v>300.95999999999998</v>
      </c>
      <c r="T18" s="8">
        <f t="shared" si="3"/>
        <v>109.28</v>
      </c>
      <c r="U18" s="8">
        <f t="shared" si="4"/>
        <v>23.02</v>
      </c>
      <c r="V18" s="8">
        <f t="shared" si="5"/>
        <v>12.04</v>
      </c>
      <c r="W18" s="8">
        <f t="shared" si="6"/>
        <v>144.34</v>
      </c>
      <c r="X18" s="8">
        <v>0.28999999999999998</v>
      </c>
      <c r="Y18" s="26"/>
      <c r="Z18" s="17"/>
    </row>
    <row r="19" spans="1:26" s="9" customFormat="1" ht="26.1" customHeight="1" x14ac:dyDescent="0.25">
      <c r="A19" s="6">
        <v>13</v>
      </c>
      <c r="B19" s="28" t="s">
        <v>69</v>
      </c>
      <c r="C19" s="28" t="s">
        <v>68</v>
      </c>
      <c r="D19" s="32" t="s">
        <v>51</v>
      </c>
      <c r="E19" s="21"/>
      <c r="F19" s="30"/>
      <c r="G19" s="21"/>
      <c r="H19" s="21"/>
      <c r="I19" s="21"/>
      <c r="J19" s="32" t="s">
        <v>125</v>
      </c>
      <c r="K19" s="6">
        <v>14.4</v>
      </c>
      <c r="L19" s="7"/>
      <c r="M19" s="7">
        <f t="shared" si="1"/>
        <v>0</v>
      </c>
      <c r="N19" s="7">
        <v>19</v>
      </c>
      <c r="O19" s="8">
        <f t="shared" si="7"/>
        <v>273.60000000000002</v>
      </c>
      <c r="P19" s="48"/>
      <c r="Q19" s="8"/>
      <c r="R19" s="8">
        <f t="shared" si="8"/>
        <v>0</v>
      </c>
      <c r="S19" s="24">
        <f t="shared" si="2"/>
        <v>273.60000000000002</v>
      </c>
      <c r="T19" s="8">
        <f t="shared" si="3"/>
        <v>99.34</v>
      </c>
      <c r="U19" s="8">
        <f t="shared" si="4"/>
        <v>20.93</v>
      </c>
      <c r="V19" s="8">
        <f t="shared" si="5"/>
        <v>10.94</v>
      </c>
      <c r="W19" s="8">
        <f t="shared" si="6"/>
        <v>131.21</v>
      </c>
      <c r="X19" s="8">
        <v>0.28999999999999998</v>
      </c>
      <c r="Y19" s="26"/>
      <c r="Z19" s="17"/>
    </row>
    <row r="20" spans="1:26" s="64" customFormat="1" ht="26.1" customHeight="1" x14ac:dyDescent="0.25">
      <c r="A20" s="53">
        <v>14</v>
      </c>
      <c r="B20" s="54" t="s">
        <v>70</v>
      </c>
      <c r="C20" s="54" t="s">
        <v>9</v>
      </c>
      <c r="D20" s="55" t="s">
        <v>71</v>
      </c>
      <c r="E20" s="56"/>
      <c r="F20" s="57"/>
      <c r="G20" s="56"/>
      <c r="H20" s="56"/>
      <c r="I20" s="56"/>
      <c r="J20" s="55"/>
      <c r="K20" s="53"/>
      <c r="L20" s="58"/>
      <c r="M20" s="58">
        <f t="shared" si="1"/>
        <v>0</v>
      </c>
      <c r="N20" s="58"/>
      <c r="O20" s="59">
        <f t="shared" si="7"/>
        <v>0</v>
      </c>
      <c r="P20" s="60"/>
      <c r="Q20" s="59"/>
      <c r="R20" s="59">
        <f t="shared" si="8"/>
        <v>0</v>
      </c>
      <c r="S20" s="61">
        <f t="shared" si="2"/>
        <v>0</v>
      </c>
      <c r="T20" s="59"/>
      <c r="U20" s="59"/>
      <c r="V20" s="59"/>
      <c r="W20" s="59"/>
      <c r="X20" s="59"/>
      <c r="Y20" s="62"/>
      <c r="Z20" s="63"/>
    </row>
    <row r="21" spans="1:26" s="9" customFormat="1" ht="26.1" customHeight="1" x14ac:dyDescent="0.25">
      <c r="A21" s="6">
        <v>15</v>
      </c>
      <c r="B21" s="28" t="s">
        <v>72</v>
      </c>
      <c r="C21" s="28" t="s">
        <v>71</v>
      </c>
      <c r="D21" s="32" t="s">
        <v>11</v>
      </c>
      <c r="E21" s="21"/>
      <c r="F21" s="30"/>
      <c r="G21" s="21"/>
      <c r="H21" s="21"/>
      <c r="I21" s="21"/>
      <c r="J21" s="32" t="s">
        <v>124</v>
      </c>
      <c r="K21" s="6">
        <v>14.4</v>
      </c>
      <c r="L21" s="7"/>
      <c r="M21" s="7">
        <f t="shared" si="1"/>
        <v>0</v>
      </c>
      <c r="N21" s="7"/>
      <c r="O21" s="8">
        <f t="shared" si="7"/>
        <v>0</v>
      </c>
      <c r="P21" s="48"/>
      <c r="Q21" s="8"/>
      <c r="R21" s="8">
        <f t="shared" si="8"/>
        <v>0</v>
      </c>
      <c r="S21" s="24">
        <f t="shared" si="2"/>
        <v>0</v>
      </c>
      <c r="T21" s="8"/>
      <c r="U21" s="8"/>
      <c r="V21" s="8"/>
      <c r="W21" s="8"/>
      <c r="X21" s="8"/>
      <c r="Y21" s="26"/>
      <c r="Z21" s="17"/>
    </row>
    <row r="22" spans="1:26" s="9" customFormat="1" ht="26.1" customHeight="1" x14ac:dyDescent="0.25">
      <c r="A22" s="6">
        <v>16</v>
      </c>
      <c r="B22" s="31" t="s">
        <v>73</v>
      </c>
      <c r="C22" s="31" t="s">
        <v>74</v>
      </c>
      <c r="D22" s="32" t="s">
        <v>9</v>
      </c>
      <c r="E22" s="21"/>
      <c r="F22" s="21"/>
      <c r="G22" s="21"/>
      <c r="H22" s="21"/>
      <c r="I22" s="21"/>
      <c r="J22" s="32" t="s">
        <v>130</v>
      </c>
      <c r="K22" s="6">
        <v>15.84</v>
      </c>
      <c r="L22" s="7"/>
      <c r="M22" s="7">
        <f t="shared" si="1"/>
        <v>0</v>
      </c>
      <c r="N22" s="7"/>
      <c r="O22" s="8">
        <f t="shared" si="7"/>
        <v>0</v>
      </c>
      <c r="P22" s="48"/>
      <c r="Q22" s="8"/>
      <c r="R22" s="8">
        <f t="shared" si="8"/>
        <v>0</v>
      </c>
      <c r="S22" s="24">
        <f t="shared" si="2"/>
        <v>0</v>
      </c>
      <c r="T22" s="8"/>
      <c r="U22" s="8"/>
      <c r="V22" s="8"/>
      <c r="W22" s="8"/>
      <c r="X22" s="8"/>
      <c r="Y22" s="26"/>
      <c r="Z22" s="17"/>
    </row>
    <row r="23" spans="1:26" s="9" customFormat="1" ht="26.1" customHeight="1" x14ac:dyDescent="0.25">
      <c r="A23" s="6">
        <v>17</v>
      </c>
      <c r="B23" s="31" t="s">
        <v>75</v>
      </c>
      <c r="C23" s="31" t="s">
        <v>15</v>
      </c>
      <c r="D23" s="32" t="s">
        <v>76</v>
      </c>
      <c r="E23" s="21" t="s">
        <v>119</v>
      </c>
      <c r="F23" s="21"/>
      <c r="G23" s="21">
        <v>11047004681</v>
      </c>
      <c r="H23" s="21">
        <v>112265033</v>
      </c>
      <c r="I23" s="21" t="s">
        <v>120</v>
      </c>
      <c r="J23" s="32" t="s">
        <v>121</v>
      </c>
      <c r="K23" s="6">
        <v>18.72</v>
      </c>
      <c r="L23" s="7"/>
      <c r="M23" s="7">
        <f t="shared" si="1"/>
        <v>0</v>
      </c>
      <c r="N23" s="7"/>
      <c r="O23" s="8">
        <f t="shared" si="7"/>
        <v>0</v>
      </c>
      <c r="P23" s="48"/>
      <c r="Q23" s="8"/>
      <c r="R23" s="8">
        <f t="shared" si="8"/>
        <v>0</v>
      </c>
      <c r="S23" s="24">
        <f t="shared" si="2"/>
        <v>0</v>
      </c>
      <c r="T23" s="8"/>
      <c r="U23" s="8"/>
      <c r="V23" s="8"/>
      <c r="W23" s="8"/>
      <c r="X23" s="8"/>
      <c r="Y23" s="26"/>
      <c r="Z23" s="17"/>
    </row>
    <row r="24" spans="1:26" s="9" customFormat="1" ht="26.1" customHeight="1" x14ac:dyDescent="0.25">
      <c r="A24" s="6">
        <v>18</v>
      </c>
      <c r="B24" s="31" t="s">
        <v>77</v>
      </c>
      <c r="C24" s="31" t="s">
        <v>68</v>
      </c>
      <c r="D24" s="32" t="s">
        <v>7</v>
      </c>
      <c r="E24" s="21"/>
      <c r="F24" s="21"/>
      <c r="G24" s="21"/>
      <c r="H24" s="21"/>
      <c r="I24" s="21"/>
      <c r="J24" s="32" t="s">
        <v>94</v>
      </c>
      <c r="K24" s="6">
        <v>14.4</v>
      </c>
      <c r="L24" s="7"/>
      <c r="M24" s="7">
        <f t="shared" si="1"/>
        <v>0</v>
      </c>
      <c r="N24" s="7"/>
      <c r="O24" s="8">
        <f t="shared" si="7"/>
        <v>0</v>
      </c>
      <c r="P24" s="48"/>
      <c r="Q24" s="8"/>
      <c r="R24" s="8">
        <f t="shared" si="8"/>
        <v>0</v>
      </c>
      <c r="S24" s="24">
        <f t="shared" si="2"/>
        <v>0</v>
      </c>
      <c r="T24" s="8"/>
      <c r="U24" s="8"/>
      <c r="V24" s="8"/>
      <c r="W24" s="8"/>
      <c r="X24" s="8"/>
      <c r="Y24" s="26"/>
      <c r="Z24" s="17"/>
    </row>
    <row r="25" spans="1:26" s="9" customFormat="1" ht="26.1" customHeight="1" x14ac:dyDescent="0.25">
      <c r="A25" s="6">
        <v>19</v>
      </c>
      <c r="B25" s="31" t="s">
        <v>78</v>
      </c>
      <c r="C25" s="31" t="s">
        <v>79</v>
      </c>
      <c r="D25" s="32" t="s">
        <v>80</v>
      </c>
      <c r="E25" s="21"/>
      <c r="F25" s="21"/>
      <c r="G25" s="21"/>
      <c r="H25" s="21"/>
      <c r="I25" s="21"/>
      <c r="J25" s="32" t="s">
        <v>128</v>
      </c>
      <c r="K25" s="6">
        <v>14.4</v>
      </c>
      <c r="L25" s="7"/>
      <c r="M25" s="7">
        <f t="shared" si="1"/>
        <v>0</v>
      </c>
      <c r="N25" s="7"/>
      <c r="O25" s="8">
        <f t="shared" si="7"/>
        <v>0</v>
      </c>
      <c r="P25" s="48"/>
      <c r="Q25" s="8"/>
      <c r="R25" s="8">
        <f t="shared" si="8"/>
        <v>0</v>
      </c>
      <c r="S25" s="24">
        <f t="shared" si="2"/>
        <v>0</v>
      </c>
      <c r="T25" s="8"/>
      <c r="U25" s="8"/>
      <c r="V25" s="8"/>
      <c r="W25" s="8"/>
      <c r="X25" s="8"/>
      <c r="Y25" s="26"/>
      <c r="Z25" s="17"/>
    </row>
    <row r="26" spans="1:26" s="45" customFormat="1" ht="26.1" customHeight="1" x14ac:dyDescent="0.25">
      <c r="A26" s="35">
        <v>20</v>
      </c>
      <c r="B26" s="36" t="s">
        <v>81</v>
      </c>
      <c r="C26" s="36" t="s">
        <v>17</v>
      </c>
      <c r="D26" s="37" t="s">
        <v>82</v>
      </c>
      <c r="E26" s="38" t="s">
        <v>97</v>
      </c>
      <c r="F26" s="38"/>
      <c r="G26" s="39" t="s">
        <v>96</v>
      </c>
      <c r="H26" s="38">
        <v>136121660</v>
      </c>
      <c r="I26" s="38" t="s">
        <v>95</v>
      </c>
      <c r="J26" s="37" t="s">
        <v>94</v>
      </c>
      <c r="K26" s="35">
        <v>17.28</v>
      </c>
      <c r="L26" s="40">
        <v>17</v>
      </c>
      <c r="M26" s="40">
        <f t="shared" si="1"/>
        <v>68</v>
      </c>
      <c r="N26" s="40">
        <v>13</v>
      </c>
      <c r="O26" s="41">
        <f t="shared" si="7"/>
        <v>224.64</v>
      </c>
      <c r="P26" s="48">
        <v>4</v>
      </c>
      <c r="Q26" s="41">
        <v>11</v>
      </c>
      <c r="R26" s="41">
        <f>ROUND((Q26*1.65),2)</f>
        <v>18.149999999999999</v>
      </c>
      <c r="S26" s="42">
        <f>ROUND((O26+R26),2)</f>
        <v>242.79</v>
      </c>
      <c r="T26" s="41"/>
      <c r="U26" s="41"/>
      <c r="V26" s="41"/>
      <c r="W26" s="41"/>
      <c r="X26" s="41"/>
      <c r="Y26" s="43"/>
      <c r="Z26" s="44"/>
    </row>
    <row r="27" spans="1:26" s="45" customFormat="1" ht="26.1" customHeight="1" x14ac:dyDescent="0.25">
      <c r="A27" s="35">
        <v>21</v>
      </c>
      <c r="B27" s="36" t="s">
        <v>83</v>
      </c>
      <c r="C27" s="36" t="s">
        <v>84</v>
      </c>
      <c r="D27" s="37" t="s">
        <v>13</v>
      </c>
      <c r="E27" s="38" t="s">
        <v>109</v>
      </c>
      <c r="F27" s="38"/>
      <c r="G27" s="38">
        <v>16067701983</v>
      </c>
      <c r="H27" s="38">
        <v>101055903</v>
      </c>
      <c r="I27" s="38" t="s">
        <v>108</v>
      </c>
      <c r="J27" s="37" t="s">
        <v>110</v>
      </c>
      <c r="K27" s="35">
        <v>17.28</v>
      </c>
      <c r="L27" s="40">
        <v>17</v>
      </c>
      <c r="M27" s="40">
        <f>L27*4</f>
        <v>68</v>
      </c>
      <c r="N27" s="40">
        <v>7</v>
      </c>
      <c r="O27" s="41">
        <f t="shared" si="7"/>
        <v>120.96</v>
      </c>
      <c r="P27" s="48">
        <v>10</v>
      </c>
      <c r="Q27" s="41">
        <v>40</v>
      </c>
      <c r="R27" s="41">
        <f>ROUND((Q27*1.65),2)</f>
        <v>66</v>
      </c>
      <c r="S27" s="42">
        <f t="shared" si="2"/>
        <v>186.96</v>
      </c>
      <c r="T27" s="41"/>
      <c r="U27" s="41"/>
      <c r="V27" s="41"/>
      <c r="W27" s="41"/>
      <c r="X27" s="41"/>
      <c r="Y27" s="43"/>
      <c r="Z27" s="44"/>
    </row>
    <row r="28" spans="1:26" s="9" customFormat="1" ht="26.1" customHeight="1" x14ac:dyDescent="0.25">
      <c r="A28" s="6">
        <v>22</v>
      </c>
      <c r="B28" s="31" t="s">
        <v>85</v>
      </c>
      <c r="C28" s="31" t="s">
        <v>86</v>
      </c>
      <c r="D28" s="32" t="s">
        <v>13</v>
      </c>
      <c r="E28" s="21"/>
      <c r="F28" s="21"/>
      <c r="G28" s="21"/>
      <c r="H28" s="21"/>
      <c r="I28" s="21"/>
      <c r="J28" s="32" t="s">
        <v>133</v>
      </c>
      <c r="K28" s="6">
        <v>14.4</v>
      </c>
      <c r="L28" s="7"/>
      <c r="M28" s="7">
        <f t="shared" si="1"/>
        <v>0</v>
      </c>
      <c r="N28" s="7"/>
      <c r="O28" s="8">
        <f t="shared" si="7"/>
        <v>0</v>
      </c>
      <c r="P28" s="48"/>
      <c r="Q28" s="8"/>
      <c r="R28" s="8">
        <f>P28*6.6</f>
        <v>0</v>
      </c>
      <c r="S28" s="24">
        <f t="shared" si="2"/>
        <v>0</v>
      </c>
      <c r="T28" s="8"/>
      <c r="U28" s="8"/>
      <c r="V28" s="8"/>
      <c r="W28" s="8"/>
      <c r="X28" s="8"/>
      <c r="Y28" s="26"/>
      <c r="Z28" s="17"/>
    </row>
    <row r="29" spans="1:26" s="9" customFormat="1" ht="26.1" customHeight="1" x14ac:dyDescent="0.25">
      <c r="A29" s="6">
        <v>23</v>
      </c>
      <c r="B29" s="31" t="s">
        <v>87</v>
      </c>
      <c r="C29" s="31" t="s">
        <v>88</v>
      </c>
      <c r="D29" s="32" t="s">
        <v>89</v>
      </c>
      <c r="E29" s="21"/>
      <c r="F29" s="21"/>
      <c r="G29" s="21"/>
      <c r="H29" s="21"/>
      <c r="I29" s="21"/>
      <c r="J29" s="32" t="s">
        <v>126</v>
      </c>
      <c r="K29" s="6">
        <v>14.4</v>
      </c>
      <c r="L29" s="7"/>
      <c r="M29" s="7">
        <f t="shared" si="1"/>
        <v>0</v>
      </c>
      <c r="N29" s="7"/>
      <c r="O29" s="8">
        <f t="shared" si="7"/>
        <v>0</v>
      </c>
      <c r="P29" s="48"/>
      <c r="Q29" s="8"/>
      <c r="R29" s="8">
        <f>P29*6.6</f>
        <v>0</v>
      </c>
      <c r="S29" s="24">
        <f t="shared" si="2"/>
        <v>0</v>
      </c>
      <c r="T29" s="8"/>
      <c r="U29" s="8"/>
      <c r="V29" s="8"/>
      <c r="W29" s="8"/>
      <c r="X29" s="8"/>
      <c r="Y29" s="26"/>
      <c r="Z29" s="17"/>
    </row>
    <row r="30" spans="1:26" s="9" customFormat="1" ht="26.1" customHeight="1" x14ac:dyDescent="0.25">
      <c r="A30" s="6">
        <v>24</v>
      </c>
      <c r="B30" s="31" t="s">
        <v>90</v>
      </c>
      <c r="C30" s="31" t="s">
        <v>46</v>
      </c>
      <c r="D30" s="32" t="s">
        <v>71</v>
      </c>
      <c r="E30" s="21"/>
      <c r="F30" s="21"/>
      <c r="G30" s="21"/>
      <c r="H30" s="21"/>
      <c r="I30" s="21"/>
      <c r="J30" s="32" t="s">
        <v>122</v>
      </c>
      <c r="K30" s="6">
        <v>14.4</v>
      </c>
      <c r="L30" s="7"/>
      <c r="M30" s="7">
        <f t="shared" si="1"/>
        <v>0</v>
      </c>
      <c r="N30" s="7"/>
      <c r="O30" s="8">
        <f t="shared" si="7"/>
        <v>0</v>
      </c>
      <c r="P30" s="48"/>
      <c r="Q30" s="8"/>
      <c r="R30" s="8">
        <f>P30*6.6</f>
        <v>0</v>
      </c>
      <c r="S30" s="24">
        <f t="shared" si="2"/>
        <v>0</v>
      </c>
      <c r="T30" s="8"/>
      <c r="U30" s="8"/>
      <c r="V30" s="8"/>
      <c r="W30" s="8"/>
      <c r="X30" s="8"/>
      <c r="Y30" s="26"/>
      <c r="Z30" s="17"/>
    </row>
    <row r="31" spans="1:26" s="9" customFormat="1" ht="26.1" customHeight="1" x14ac:dyDescent="0.25">
      <c r="A31" s="6">
        <v>25</v>
      </c>
      <c r="B31" s="31" t="s">
        <v>91</v>
      </c>
      <c r="C31" s="31" t="s">
        <v>92</v>
      </c>
      <c r="D31" s="32" t="s">
        <v>93</v>
      </c>
      <c r="E31" s="21" t="s">
        <v>10</v>
      </c>
      <c r="F31" s="21"/>
      <c r="G31" s="21">
        <v>10017402966</v>
      </c>
      <c r="H31" s="21">
        <v>108112136</v>
      </c>
      <c r="I31" s="21" t="s">
        <v>115</v>
      </c>
      <c r="J31" s="32" t="s">
        <v>116</v>
      </c>
      <c r="K31" s="6">
        <v>17.28</v>
      </c>
      <c r="L31" s="7"/>
      <c r="M31" s="7">
        <f t="shared" si="1"/>
        <v>0</v>
      </c>
      <c r="N31" s="7"/>
      <c r="O31" s="8">
        <f t="shared" si="7"/>
        <v>0</v>
      </c>
      <c r="P31" s="48"/>
      <c r="Q31" s="8"/>
      <c r="R31" s="8">
        <f>P31*6.6</f>
        <v>0</v>
      </c>
      <c r="S31" s="24">
        <f t="shared" si="2"/>
        <v>0</v>
      </c>
      <c r="T31" s="8"/>
      <c r="U31" s="8"/>
      <c r="V31" s="8"/>
      <c r="W31" s="8"/>
      <c r="X31" s="8"/>
      <c r="Y31" s="26"/>
      <c r="Z31" s="17"/>
    </row>
    <row r="32" spans="1:26" s="9" customFormat="1" ht="12.75" customHeight="1" x14ac:dyDescent="0.25">
      <c r="A32" s="149" t="s">
        <v>1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1"/>
      <c r="L32" s="8"/>
      <c r="M32" s="8"/>
      <c r="N32" s="8"/>
      <c r="O32" s="8">
        <f>ROUND((SUM(O7:O31)),2)</f>
        <v>3039.84</v>
      </c>
      <c r="P32" s="48"/>
      <c r="Q32" s="8"/>
      <c r="R32" s="8">
        <f t="shared" ref="R32:X32" si="9">ROUND((SUM(R7:R31)),2)</f>
        <v>539.54999999999995</v>
      </c>
      <c r="S32" s="24">
        <f t="shared" si="9"/>
        <v>3579.39</v>
      </c>
      <c r="T32" s="8">
        <f t="shared" si="9"/>
        <v>1098.0999999999999</v>
      </c>
      <c r="U32" s="8">
        <f t="shared" si="9"/>
        <v>231.35</v>
      </c>
      <c r="V32" s="8">
        <f t="shared" si="9"/>
        <v>120.97</v>
      </c>
      <c r="W32" s="8">
        <f t="shared" si="9"/>
        <v>1450.42</v>
      </c>
      <c r="X32" s="8">
        <f t="shared" si="9"/>
        <v>3.48</v>
      </c>
      <c r="Y32" s="8"/>
      <c r="Z32" s="17"/>
    </row>
    <row r="33" spans="2:25" ht="3.2" hidden="1" customHeight="1" x14ac:dyDescent="0.2">
      <c r="T33" s="4" t="e">
        <f>#REF!*7.65/100</f>
        <v>#REF!</v>
      </c>
    </row>
    <row r="34" spans="2:25" s="22" customFormat="1" ht="19.5" customHeight="1" x14ac:dyDescent="0.2">
      <c r="B34" s="152" t="s">
        <v>40</v>
      </c>
      <c r="C34" s="152"/>
      <c r="D34" s="152"/>
      <c r="E34" s="4"/>
      <c r="F34" s="153"/>
      <c r="G34" s="153"/>
      <c r="J34" s="153" t="s">
        <v>44</v>
      </c>
      <c r="K34" s="153"/>
      <c r="L34" s="153"/>
      <c r="M34" s="153"/>
      <c r="N34" s="153"/>
      <c r="P34" s="51"/>
      <c r="S34" s="4"/>
      <c r="T34" s="4"/>
      <c r="U34" s="4"/>
      <c r="V34" s="4"/>
      <c r="W34" s="4"/>
      <c r="X34" s="4"/>
      <c r="Y34" s="5"/>
    </row>
    <row r="35" spans="2:25" s="22" customFormat="1" ht="12.75" customHeight="1" x14ac:dyDescent="0.2">
      <c r="C35" s="3"/>
      <c r="D35" s="4"/>
      <c r="E35" s="4"/>
      <c r="F35" s="19"/>
      <c r="G35" s="19"/>
      <c r="J35" s="19"/>
      <c r="K35" s="19"/>
      <c r="L35" s="19"/>
      <c r="P35" s="51"/>
      <c r="S35" s="4"/>
      <c r="T35" s="4"/>
      <c r="U35" s="4"/>
      <c r="V35" s="4"/>
      <c r="W35" s="4"/>
      <c r="X35" s="4"/>
      <c r="Y35" s="5"/>
    </row>
    <row r="36" spans="2:25" s="22" customFormat="1" x14ac:dyDescent="0.2">
      <c r="B36" s="152" t="s">
        <v>35</v>
      </c>
      <c r="C36" s="152"/>
      <c r="D36" s="152"/>
      <c r="E36" s="4"/>
      <c r="F36" s="153"/>
      <c r="G36" s="153"/>
      <c r="J36" s="153" t="s">
        <v>41</v>
      </c>
      <c r="K36" s="153"/>
      <c r="L36" s="153"/>
      <c r="M36" s="153"/>
      <c r="N36" s="153"/>
      <c r="O36" s="19"/>
      <c r="P36" s="51"/>
      <c r="S36" s="4"/>
      <c r="T36" s="4"/>
      <c r="U36" s="4"/>
      <c r="V36" s="4"/>
      <c r="W36" s="4"/>
      <c r="X36" s="4"/>
      <c r="Y36" s="5"/>
    </row>
  </sheetData>
  <mergeCells count="24">
    <mergeCell ref="E5:E6"/>
    <mergeCell ref="A32:K32"/>
    <mergeCell ref="B34:D34"/>
    <mergeCell ref="F34:G34"/>
    <mergeCell ref="B36:D36"/>
    <mergeCell ref="F36:G36"/>
    <mergeCell ref="J34:N34"/>
    <mergeCell ref="J36:N36"/>
    <mergeCell ref="A2:Y2"/>
    <mergeCell ref="A3:Y3"/>
    <mergeCell ref="A4:I4"/>
    <mergeCell ref="A5:A6"/>
    <mergeCell ref="Y5:Y6"/>
    <mergeCell ref="G5:G6"/>
    <mergeCell ref="F5:F6"/>
    <mergeCell ref="H5:H6"/>
    <mergeCell ref="I5:I6"/>
    <mergeCell ref="J5:J6"/>
    <mergeCell ref="K4:S5"/>
    <mergeCell ref="T4:W5"/>
    <mergeCell ref="X4:X5"/>
    <mergeCell ref="B5:B6"/>
    <mergeCell ref="C5:C6"/>
    <mergeCell ref="D5:D6"/>
  </mergeCells>
  <phoneticPr fontId="9" type="noConversion"/>
  <printOptions verticalCentered="1"/>
  <pageMargins left="0" right="0" top="0" bottom="0" header="0.15748031496062992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40EC-9548-4AE7-BBA7-DAC5A949CA7D}">
  <sheetPr>
    <pageSetUpPr fitToPage="1"/>
  </sheetPr>
  <dimension ref="A1:V37"/>
  <sheetViews>
    <sheetView tabSelected="1" zoomScale="85" zoomScaleNormal="85" workbookViewId="0">
      <selection activeCell="G3" sqref="G3"/>
    </sheetView>
  </sheetViews>
  <sheetFormatPr defaultColWidth="12.42578125" defaultRowHeight="15.75" x14ac:dyDescent="0.25"/>
  <cols>
    <col min="1" max="1" width="3.85546875" style="98" bestFit="1" customWidth="1"/>
    <col min="2" max="2" width="16.7109375" style="69" customWidth="1"/>
    <col min="3" max="3" width="11.7109375" style="69" customWidth="1"/>
    <col min="4" max="6" width="13.42578125" style="69" customWidth="1"/>
    <col min="7" max="7" width="11.5703125" style="69" customWidth="1"/>
    <col min="8" max="8" width="9.28515625" style="69" customWidth="1"/>
    <col min="9" max="9" width="16.28515625" style="69" customWidth="1"/>
    <col min="10" max="10" width="22.140625" style="69" customWidth="1"/>
    <col min="11" max="13" width="9.28515625" style="99" customWidth="1"/>
    <col min="14" max="14" width="9.140625" style="99" customWidth="1"/>
    <col min="15" max="15" width="9.5703125" style="99" customWidth="1"/>
    <col min="16" max="18" width="9.85546875" style="99" customWidth="1"/>
    <col min="19" max="19" width="12.140625" style="99" customWidth="1"/>
    <col min="20" max="20" width="22.28515625" style="100" customWidth="1"/>
    <col min="21" max="16384" width="12.42578125" style="69"/>
  </cols>
  <sheetData>
    <row r="1" spans="1:21" ht="19.5" customHeight="1" x14ac:dyDescent="0.25">
      <c r="A1" s="65"/>
      <c r="B1" s="66"/>
      <c r="C1" s="66"/>
      <c r="D1" s="66"/>
      <c r="E1" s="66"/>
      <c r="F1" s="66"/>
      <c r="G1" s="66"/>
      <c r="H1" s="66"/>
      <c r="I1" s="66"/>
      <c r="J1" s="66"/>
      <c r="K1" s="67"/>
      <c r="L1" s="67"/>
      <c r="M1" s="67"/>
      <c r="N1" s="67"/>
      <c r="O1" s="68"/>
      <c r="P1" s="69"/>
      <c r="Q1" s="69"/>
      <c r="R1" s="69"/>
      <c r="S1" s="69"/>
      <c r="T1" s="69"/>
    </row>
    <row r="2" spans="1:21" ht="11.2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</row>
    <row r="3" spans="1:2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  <c r="P3" s="69"/>
      <c r="Q3" s="69"/>
      <c r="R3" s="69"/>
      <c r="S3" s="69"/>
      <c r="T3" s="69"/>
    </row>
    <row r="4" spans="1:21" x14ac:dyDescent="0.25">
      <c r="A4" s="174" t="s">
        <v>139</v>
      </c>
      <c r="B4" s="174"/>
      <c r="C4" s="174"/>
      <c r="D4" s="73"/>
      <c r="E4" s="73"/>
      <c r="F4" s="73"/>
      <c r="G4" s="73"/>
      <c r="H4" s="73"/>
      <c r="I4" s="66"/>
      <c r="J4" s="71"/>
      <c r="K4" s="71"/>
      <c r="L4" s="71"/>
      <c r="M4" s="71"/>
      <c r="N4" s="71"/>
      <c r="O4" s="72"/>
      <c r="P4" s="69"/>
      <c r="Q4" s="69"/>
      <c r="R4" s="69"/>
      <c r="S4" s="69"/>
      <c r="T4" s="69"/>
    </row>
    <row r="5" spans="1:21" ht="16.5" thickBot="1" x14ac:dyDescent="0.3">
      <c r="A5" s="65"/>
      <c r="B5" s="66"/>
      <c r="C5" s="66"/>
      <c r="D5" s="66"/>
      <c r="E5" s="66"/>
      <c r="F5" s="66"/>
      <c r="G5" s="66"/>
      <c r="H5" s="66"/>
      <c r="I5" s="66"/>
      <c r="J5" s="71"/>
      <c r="K5" s="71"/>
      <c r="L5" s="71"/>
      <c r="M5" s="71"/>
      <c r="N5" s="71"/>
      <c r="O5" s="72"/>
      <c r="P5" s="69"/>
      <c r="Q5" s="69"/>
      <c r="R5" s="69"/>
      <c r="S5" s="69"/>
      <c r="T5" s="69"/>
    </row>
    <row r="6" spans="1:21" ht="15" customHeight="1" x14ac:dyDescent="0.25">
      <c r="A6" s="160" t="s">
        <v>150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2"/>
    </row>
    <row r="7" spans="1:21" ht="15.75" customHeight="1" thickBot="1" x14ac:dyDescent="0.3">
      <c r="A7" s="16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5"/>
    </row>
    <row r="8" spans="1:21" s="74" customFormat="1" x14ac:dyDescent="0.25">
      <c r="A8" s="169" t="s">
        <v>157</v>
      </c>
      <c r="B8" s="170"/>
      <c r="C8" s="170"/>
      <c r="D8" s="170"/>
      <c r="E8" s="170"/>
      <c r="F8" s="170"/>
      <c r="G8" s="170"/>
      <c r="H8" s="170"/>
      <c r="I8" s="170"/>
      <c r="J8" s="171"/>
      <c r="K8" s="166" t="s">
        <v>158</v>
      </c>
      <c r="L8" s="167"/>
      <c r="M8" s="167"/>
      <c r="N8" s="167"/>
      <c r="O8" s="167"/>
      <c r="P8" s="167"/>
      <c r="Q8" s="167"/>
      <c r="R8" s="167"/>
      <c r="S8" s="168"/>
      <c r="T8" s="172" t="s">
        <v>144</v>
      </c>
    </row>
    <row r="9" spans="1:21" s="78" customFormat="1" ht="90.75" customHeight="1" x14ac:dyDescent="0.25">
      <c r="A9" s="102"/>
      <c r="B9" s="76" t="s">
        <v>19</v>
      </c>
      <c r="C9" s="76" t="s">
        <v>20</v>
      </c>
      <c r="D9" s="76" t="s">
        <v>153</v>
      </c>
      <c r="E9" s="76" t="s">
        <v>4</v>
      </c>
      <c r="F9" s="76" t="s">
        <v>142</v>
      </c>
      <c r="G9" s="76" t="s">
        <v>155</v>
      </c>
      <c r="H9" s="76" t="s">
        <v>33</v>
      </c>
      <c r="I9" s="76" t="s">
        <v>159</v>
      </c>
      <c r="J9" s="77" t="s">
        <v>18</v>
      </c>
      <c r="K9" s="114" t="s">
        <v>148</v>
      </c>
      <c r="L9" s="114" t="s">
        <v>149</v>
      </c>
      <c r="M9" s="114" t="s">
        <v>156</v>
      </c>
      <c r="N9" s="114" t="s">
        <v>140</v>
      </c>
      <c r="O9" s="114" t="s">
        <v>141</v>
      </c>
      <c r="P9" s="114" t="s">
        <v>145</v>
      </c>
      <c r="Q9" s="114" t="s">
        <v>146</v>
      </c>
      <c r="R9" s="114" t="s">
        <v>147</v>
      </c>
      <c r="S9" s="75" t="s">
        <v>143</v>
      </c>
      <c r="T9" s="173"/>
    </row>
    <row r="10" spans="1:21" s="86" customFormat="1" ht="30" customHeight="1" x14ac:dyDescent="0.25">
      <c r="A10" s="103">
        <v>1</v>
      </c>
      <c r="B10" s="79"/>
      <c r="C10" s="79"/>
      <c r="D10" s="80"/>
      <c r="E10" s="80"/>
      <c r="F10" s="80"/>
      <c r="G10" s="80"/>
      <c r="H10" s="81"/>
      <c r="I10" s="81"/>
      <c r="J10" s="83"/>
      <c r="K10" s="84"/>
      <c r="L10" s="84"/>
      <c r="M10" s="116"/>
      <c r="N10" s="85"/>
      <c r="O10" s="85"/>
      <c r="P10" s="117"/>
      <c r="Q10" s="117"/>
      <c r="R10" s="117"/>
      <c r="S10" s="117"/>
      <c r="T10" s="104"/>
    </row>
    <row r="11" spans="1:21" s="86" customFormat="1" ht="30" customHeight="1" x14ac:dyDescent="0.25">
      <c r="A11" s="103">
        <v>2</v>
      </c>
      <c r="B11" s="79"/>
      <c r="C11" s="79"/>
      <c r="D11" s="80"/>
      <c r="E11" s="80"/>
      <c r="F11" s="80"/>
      <c r="G11" s="80"/>
      <c r="H11" s="87"/>
      <c r="I11" s="81"/>
      <c r="J11" s="83"/>
      <c r="K11" s="84"/>
      <c r="L11" s="84"/>
      <c r="M11" s="116"/>
      <c r="N11" s="85"/>
      <c r="O11" s="85"/>
      <c r="P11" s="117"/>
      <c r="Q11" s="117"/>
      <c r="R11" s="117"/>
      <c r="S11" s="117"/>
      <c r="T11" s="105"/>
    </row>
    <row r="12" spans="1:21" s="86" customFormat="1" ht="30" customHeight="1" x14ac:dyDescent="0.25">
      <c r="A12" s="103">
        <v>3</v>
      </c>
      <c r="B12" s="80"/>
      <c r="C12" s="80"/>
      <c r="D12" s="80"/>
      <c r="E12" s="80"/>
      <c r="F12" s="80"/>
      <c r="G12" s="80"/>
      <c r="H12" s="88"/>
      <c r="I12" s="81"/>
      <c r="J12" s="83"/>
      <c r="K12" s="84"/>
      <c r="L12" s="84"/>
      <c r="M12" s="116"/>
      <c r="N12" s="85"/>
      <c r="O12" s="85"/>
      <c r="P12" s="117"/>
      <c r="Q12" s="117"/>
      <c r="R12" s="117"/>
      <c r="S12" s="117"/>
      <c r="T12" s="104"/>
    </row>
    <row r="13" spans="1:21" s="86" customFormat="1" ht="30" customHeight="1" x14ac:dyDescent="0.25">
      <c r="A13" s="103">
        <v>4</v>
      </c>
      <c r="B13" s="80"/>
      <c r="C13" s="80"/>
      <c r="D13" s="80"/>
      <c r="E13" s="80"/>
      <c r="F13" s="80"/>
      <c r="G13" s="80"/>
      <c r="H13" s="88"/>
      <c r="I13" s="81"/>
      <c r="J13" s="83"/>
      <c r="K13" s="84"/>
      <c r="L13" s="84"/>
      <c r="M13" s="116"/>
      <c r="N13" s="85"/>
      <c r="O13" s="85"/>
      <c r="P13" s="117"/>
      <c r="Q13" s="117"/>
      <c r="R13" s="117"/>
      <c r="S13" s="117"/>
      <c r="T13" s="104"/>
    </row>
    <row r="14" spans="1:21" s="86" customFormat="1" ht="30" customHeight="1" x14ac:dyDescent="0.25">
      <c r="A14" s="103">
        <v>5</v>
      </c>
      <c r="B14" s="79"/>
      <c r="C14" s="79"/>
      <c r="D14" s="80"/>
      <c r="E14" s="80"/>
      <c r="F14" s="80"/>
      <c r="G14" s="80"/>
      <c r="H14" s="88"/>
      <c r="I14" s="81"/>
      <c r="J14" s="83"/>
      <c r="K14" s="84"/>
      <c r="L14" s="84"/>
      <c r="M14" s="116"/>
      <c r="N14" s="85"/>
      <c r="O14" s="85"/>
      <c r="P14" s="117"/>
      <c r="Q14" s="117"/>
      <c r="R14" s="117"/>
      <c r="S14" s="117"/>
      <c r="T14" s="105"/>
    </row>
    <row r="15" spans="1:21" s="86" customFormat="1" ht="30" customHeight="1" x14ac:dyDescent="0.25">
      <c r="A15" s="103">
        <v>6</v>
      </c>
      <c r="B15" s="80"/>
      <c r="C15" s="80"/>
      <c r="D15" s="80"/>
      <c r="E15" s="80"/>
      <c r="F15" s="80"/>
      <c r="G15" s="80"/>
      <c r="H15" s="88"/>
      <c r="I15" s="82"/>
      <c r="J15" s="87"/>
      <c r="K15" s="84"/>
      <c r="L15" s="84"/>
      <c r="M15" s="116"/>
      <c r="N15" s="85"/>
      <c r="O15" s="85"/>
      <c r="P15" s="117"/>
      <c r="Q15" s="117"/>
      <c r="R15" s="117"/>
      <c r="S15" s="117"/>
      <c r="T15" s="105"/>
    </row>
    <row r="16" spans="1:21" s="89" customFormat="1" ht="30" customHeight="1" x14ac:dyDescent="0.25">
      <c r="A16" s="103">
        <v>7</v>
      </c>
      <c r="B16" s="79"/>
      <c r="C16" s="79"/>
      <c r="D16" s="80"/>
      <c r="E16" s="80"/>
      <c r="F16" s="80"/>
      <c r="G16" s="80"/>
      <c r="H16" s="88"/>
      <c r="I16" s="82"/>
      <c r="J16" s="83"/>
      <c r="K16" s="84"/>
      <c r="L16" s="84"/>
      <c r="M16" s="116"/>
      <c r="N16" s="85"/>
      <c r="O16" s="85"/>
      <c r="P16" s="117"/>
      <c r="Q16" s="117"/>
      <c r="R16" s="117"/>
      <c r="S16" s="117"/>
      <c r="T16" s="105"/>
      <c r="U16" s="86"/>
    </row>
    <row r="17" spans="1:22" s="86" customFormat="1" ht="30" customHeight="1" x14ac:dyDescent="0.25">
      <c r="A17" s="103">
        <v>8</v>
      </c>
      <c r="B17" s="80"/>
      <c r="C17" s="80"/>
      <c r="D17" s="80"/>
      <c r="E17" s="80"/>
      <c r="F17" s="80"/>
      <c r="G17" s="80"/>
      <c r="H17" s="88"/>
      <c r="I17" s="81"/>
      <c r="J17" s="83"/>
      <c r="K17" s="84"/>
      <c r="L17" s="84"/>
      <c r="M17" s="116"/>
      <c r="N17" s="85"/>
      <c r="O17" s="85"/>
      <c r="P17" s="117"/>
      <c r="Q17" s="117"/>
      <c r="R17" s="117"/>
      <c r="S17" s="117"/>
      <c r="T17" s="104"/>
      <c r="U17" s="89"/>
    </row>
    <row r="18" spans="1:22" s="86" customFormat="1" ht="30" customHeight="1" x14ac:dyDescent="0.25">
      <c r="A18" s="103">
        <v>9</v>
      </c>
      <c r="B18" s="80"/>
      <c r="C18" s="80"/>
      <c r="D18" s="80"/>
      <c r="E18" s="80"/>
      <c r="F18" s="80"/>
      <c r="G18" s="80"/>
      <c r="H18" s="88"/>
      <c r="I18" s="81"/>
      <c r="J18" s="83"/>
      <c r="K18" s="84"/>
      <c r="L18" s="84"/>
      <c r="M18" s="116"/>
      <c r="N18" s="85"/>
      <c r="O18" s="85"/>
      <c r="P18" s="117"/>
      <c r="Q18" s="117"/>
      <c r="R18" s="117"/>
      <c r="S18" s="117"/>
      <c r="T18" s="105"/>
    </row>
    <row r="19" spans="1:22" s="86" customFormat="1" ht="30" customHeight="1" x14ac:dyDescent="0.25">
      <c r="A19" s="103">
        <v>10</v>
      </c>
      <c r="B19" s="80"/>
      <c r="C19" s="80"/>
      <c r="D19" s="80"/>
      <c r="E19" s="80"/>
      <c r="F19" s="80"/>
      <c r="G19" s="80"/>
      <c r="H19" s="88"/>
      <c r="I19" s="82"/>
      <c r="J19" s="83"/>
      <c r="K19" s="84"/>
      <c r="L19" s="84"/>
      <c r="M19" s="116"/>
      <c r="N19" s="85"/>
      <c r="O19" s="85"/>
      <c r="P19" s="117"/>
      <c r="Q19" s="117"/>
      <c r="R19" s="117"/>
      <c r="S19" s="117"/>
      <c r="T19" s="104"/>
    </row>
    <row r="20" spans="1:22" s="86" customFormat="1" ht="30" customHeight="1" x14ac:dyDescent="0.25">
      <c r="A20" s="103">
        <v>11</v>
      </c>
      <c r="B20" s="80"/>
      <c r="C20" s="80"/>
      <c r="D20" s="80"/>
      <c r="E20" s="80"/>
      <c r="F20" s="80"/>
      <c r="G20" s="80"/>
      <c r="H20" s="88"/>
      <c r="I20" s="81"/>
      <c r="J20" s="83"/>
      <c r="K20" s="84"/>
      <c r="L20" s="84"/>
      <c r="M20" s="116"/>
      <c r="N20" s="85"/>
      <c r="O20" s="85"/>
      <c r="P20" s="117"/>
      <c r="Q20" s="117"/>
      <c r="R20" s="117"/>
      <c r="S20" s="117"/>
      <c r="T20" s="105"/>
    </row>
    <row r="21" spans="1:22" s="86" customFormat="1" ht="30" customHeight="1" x14ac:dyDescent="0.25">
      <c r="A21" s="103">
        <v>12</v>
      </c>
      <c r="B21" s="80"/>
      <c r="C21" s="80"/>
      <c r="D21" s="80"/>
      <c r="E21" s="80"/>
      <c r="F21" s="80"/>
      <c r="G21" s="80"/>
      <c r="H21" s="88"/>
      <c r="I21" s="82"/>
      <c r="J21" s="83"/>
      <c r="K21" s="84"/>
      <c r="L21" s="84"/>
      <c r="M21" s="116"/>
      <c r="N21" s="85"/>
      <c r="O21" s="85"/>
      <c r="P21" s="117"/>
      <c r="Q21" s="117"/>
      <c r="R21" s="117"/>
      <c r="S21" s="117"/>
      <c r="T21" s="104"/>
    </row>
    <row r="22" spans="1:22" s="86" customFormat="1" ht="30" customHeight="1" x14ac:dyDescent="0.25">
      <c r="A22" s="103">
        <v>13</v>
      </c>
      <c r="B22" s="80"/>
      <c r="C22" s="80"/>
      <c r="D22" s="80"/>
      <c r="E22" s="80"/>
      <c r="F22" s="80"/>
      <c r="G22" s="80"/>
      <c r="H22" s="88"/>
      <c r="I22" s="81"/>
      <c r="J22" s="83"/>
      <c r="K22" s="84"/>
      <c r="L22" s="84"/>
      <c r="M22" s="116"/>
      <c r="N22" s="85"/>
      <c r="O22" s="85"/>
      <c r="P22" s="117"/>
      <c r="Q22" s="117"/>
      <c r="R22" s="117"/>
      <c r="S22" s="117"/>
      <c r="T22" s="105"/>
    </row>
    <row r="23" spans="1:22" s="86" customFormat="1" ht="30" customHeight="1" x14ac:dyDescent="0.25">
      <c r="A23" s="103">
        <v>14</v>
      </c>
      <c r="B23" s="80"/>
      <c r="C23" s="80"/>
      <c r="D23" s="80"/>
      <c r="E23" s="80"/>
      <c r="F23" s="80"/>
      <c r="G23" s="80"/>
      <c r="H23" s="88"/>
      <c r="I23" s="81"/>
      <c r="J23" s="83"/>
      <c r="K23" s="84"/>
      <c r="L23" s="84"/>
      <c r="M23" s="116"/>
      <c r="N23" s="85"/>
      <c r="O23" s="85"/>
      <c r="P23" s="117"/>
      <c r="Q23" s="117"/>
      <c r="R23" s="117"/>
      <c r="S23" s="117"/>
      <c r="T23" s="104"/>
    </row>
    <row r="24" spans="1:22" s="86" customFormat="1" ht="30" customHeight="1" x14ac:dyDescent="0.25">
      <c r="A24" s="103">
        <v>15</v>
      </c>
      <c r="B24" s="80"/>
      <c r="C24" s="80"/>
      <c r="D24" s="80"/>
      <c r="E24" s="80"/>
      <c r="F24" s="80"/>
      <c r="G24" s="80"/>
      <c r="H24" s="88"/>
      <c r="I24" s="81"/>
      <c r="J24" s="83"/>
      <c r="K24" s="84"/>
      <c r="L24" s="84"/>
      <c r="M24" s="116"/>
      <c r="N24" s="85"/>
      <c r="O24" s="85"/>
      <c r="P24" s="117"/>
      <c r="Q24" s="117"/>
      <c r="R24" s="117"/>
      <c r="S24" s="117"/>
      <c r="T24" s="105"/>
    </row>
    <row r="25" spans="1:22" s="96" customFormat="1" ht="30" customHeight="1" x14ac:dyDescent="0.25">
      <c r="A25" s="103">
        <v>16</v>
      </c>
      <c r="B25" s="90"/>
      <c r="C25" s="90"/>
      <c r="D25" s="90"/>
      <c r="E25" s="90"/>
      <c r="F25" s="90"/>
      <c r="G25" s="90"/>
      <c r="H25" s="91"/>
      <c r="I25" s="92"/>
      <c r="J25" s="93"/>
      <c r="K25" s="94"/>
      <c r="L25" s="94"/>
      <c r="M25" s="118"/>
      <c r="N25" s="95"/>
      <c r="O25" s="95"/>
      <c r="P25" s="119"/>
      <c r="Q25" s="119"/>
      <c r="R25" s="119"/>
      <c r="S25" s="119"/>
      <c r="T25" s="105"/>
    </row>
    <row r="26" spans="1:22" s="96" customFormat="1" ht="30" customHeight="1" x14ac:dyDescent="0.25">
      <c r="A26" s="103">
        <v>17</v>
      </c>
      <c r="B26" s="90"/>
      <c r="C26" s="90"/>
      <c r="D26" s="90"/>
      <c r="E26" s="90"/>
      <c r="F26" s="90"/>
      <c r="G26" s="90"/>
      <c r="H26" s="91"/>
      <c r="I26" s="92"/>
      <c r="J26" s="93"/>
      <c r="K26" s="94"/>
      <c r="L26" s="94"/>
      <c r="M26" s="118"/>
      <c r="N26" s="95"/>
      <c r="O26" s="95"/>
      <c r="P26" s="119"/>
      <c r="Q26" s="119"/>
      <c r="R26" s="119"/>
      <c r="S26" s="119"/>
      <c r="T26" s="105"/>
    </row>
    <row r="27" spans="1:22" s="96" customFormat="1" ht="30" customHeight="1" x14ac:dyDescent="0.25">
      <c r="A27" s="103">
        <v>18</v>
      </c>
      <c r="B27" s="90"/>
      <c r="C27" s="90"/>
      <c r="D27" s="90"/>
      <c r="E27" s="90"/>
      <c r="F27" s="90"/>
      <c r="G27" s="90"/>
      <c r="H27" s="91"/>
      <c r="I27" s="92"/>
      <c r="J27" s="93"/>
      <c r="K27" s="94"/>
      <c r="L27" s="94"/>
      <c r="M27" s="118"/>
      <c r="N27" s="95"/>
      <c r="O27" s="95"/>
      <c r="P27" s="119"/>
      <c r="Q27" s="119"/>
      <c r="R27" s="119"/>
      <c r="S27" s="119"/>
      <c r="T27" s="105"/>
    </row>
    <row r="28" spans="1:22" s="86" customFormat="1" ht="30" customHeight="1" x14ac:dyDescent="0.25">
      <c r="A28" s="103">
        <v>19</v>
      </c>
      <c r="B28" s="80"/>
      <c r="C28" s="80"/>
      <c r="D28" s="80"/>
      <c r="E28" s="80"/>
      <c r="F28" s="80"/>
      <c r="G28" s="80"/>
      <c r="H28" s="88"/>
      <c r="I28" s="81"/>
      <c r="J28" s="83"/>
      <c r="K28" s="84"/>
      <c r="L28" s="84"/>
      <c r="M28" s="116"/>
      <c r="N28" s="85"/>
      <c r="O28" s="85"/>
      <c r="P28" s="117"/>
      <c r="Q28" s="117"/>
      <c r="R28" s="117"/>
      <c r="S28" s="117"/>
      <c r="T28" s="104"/>
    </row>
    <row r="29" spans="1:22" s="86" customFormat="1" ht="30" customHeight="1" thickBot="1" x14ac:dyDescent="0.3">
      <c r="A29" s="106">
        <v>20</v>
      </c>
      <c r="B29" s="107"/>
      <c r="C29" s="107"/>
      <c r="D29" s="107"/>
      <c r="E29" s="107"/>
      <c r="F29" s="107"/>
      <c r="G29" s="107"/>
      <c r="H29" s="108"/>
      <c r="I29" s="109"/>
      <c r="J29" s="110"/>
      <c r="K29" s="111"/>
      <c r="L29" s="111"/>
      <c r="M29" s="120"/>
      <c r="N29" s="112"/>
      <c r="O29" s="112"/>
      <c r="P29" s="121"/>
      <c r="Q29" s="121"/>
      <c r="R29" s="121"/>
      <c r="S29" s="121"/>
      <c r="T29" s="113"/>
    </row>
    <row r="30" spans="1:22" s="86" customFormat="1" ht="39.950000000000003" customHeight="1" thickBot="1" x14ac:dyDescent="0.3">
      <c r="A30" s="176" t="s">
        <v>154</v>
      </c>
      <c r="B30" s="177"/>
      <c r="C30" s="177"/>
      <c r="D30" s="177"/>
      <c r="E30" s="177"/>
      <c r="F30" s="177"/>
      <c r="G30" s="177"/>
      <c r="H30" s="177"/>
      <c r="I30" s="177"/>
      <c r="J30" s="178"/>
      <c r="K30" s="175"/>
      <c r="L30" s="122"/>
      <c r="M30" s="115">
        <f>ROUND((SUM(M10:M29)),2)</f>
        <v>0</v>
      </c>
      <c r="N30" s="115">
        <f t="shared" ref="N30:O30" si="0">ROUND((SUM(N10:N29)),2)</f>
        <v>0</v>
      </c>
      <c r="O30" s="115">
        <f t="shared" si="0"/>
        <v>0</v>
      </c>
      <c r="P30" s="115">
        <f>SUM(P10:P29)</f>
        <v>0</v>
      </c>
      <c r="Q30" s="115">
        <f t="shared" ref="Q30:R30" si="1">SUM(Q10:Q29)</f>
        <v>0</v>
      </c>
      <c r="R30" s="115">
        <f t="shared" si="1"/>
        <v>0</v>
      </c>
      <c r="S30" s="115">
        <f>SUM(S10:S29)</f>
        <v>0</v>
      </c>
      <c r="T30" s="123"/>
      <c r="V30" s="97"/>
    </row>
    <row r="31" spans="1:22" ht="40.700000000000003" customHeight="1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M31" s="69"/>
      <c r="N31" s="67"/>
      <c r="O31" s="67"/>
      <c r="R31" s="69"/>
      <c r="S31" s="69"/>
      <c r="T31" s="69"/>
    </row>
    <row r="32" spans="1:22" ht="13.7" customHeight="1" x14ac:dyDescent="0.25">
      <c r="K32" s="158" t="s">
        <v>152</v>
      </c>
      <c r="L32" s="158"/>
      <c r="M32" s="158"/>
      <c r="N32" s="158"/>
      <c r="R32" s="154" t="s">
        <v>151</v>
      </c>
      <c r="S32" s="155"/>
      <c r="T32" s="156"/>
    </row>
    <row r="33" spans="11:20" ht="13.7" customHeight="1" x14ac:dyDescent="0.25">
      <c r="K33" s="157"/>
      <c r="L33" s="157"/>
      <c r="M33" s="157"/>
      <c r="N33" s="157"/>
      <c r="R33" s="154"/>
      <c r="S33" s="155"/>
      <c r="T33" s="156"/>
    </row>
    <row r="34" spans="11:20" ht="30" customHeight="1" x14ac:dyDescent="0.25">
      <c r="K34" s="157"/>
      <c r="L34" s="157"/>
      <c r="M34" s="157"/>
      <c r="N34" s="157"/>
      <c r="R34" s="154"/>
      <c r="S34" s="155"/>
      <c r="T34" s="156"/>
    </row>
    <row r="35" spans="11:20" ht="13.7" customHeight="1" x14ac:dyDescent="0.25">
      <c r="R35" s="101"/>
      <c r="S35" s="69"/>
    </row>
    <row r="36" spans="11:20" ht="13.7" customHeight="1" x14ac:dyDescent="0.25"/>
    <row r="37" spans="11:20" ht="13.7" customHeight="1" x14ac:dyDescent="0.25"/>
  </sheetData>
  <mergeCells count="13">
    <mergeCell ref="A2:T2"/>
    <mergeCell ref="A6:T7"/>
    <mergeCell ref="A30:J30"/>
    <mergeCell ref="K8:S8"/>
    <mergeCell ref="A8:J8"/>
    <mergeCell ref="T8:T9"/>
    <mergeCell ref="A4:C4"/>
    <mergeCell ref="R34:T34"/>
    <mergeCell ref="R33:T33"/>
    <mergeCell ref="R32:T32"/>
    <mergeCell ref="K34:N34"/>
    <mergeCell ref="K33:N33"/>
    <mergeCell ref="K32:N32"/>
  </mergeCells>
  <printOptions horizontalCentered="1"/>
  <pageMargins left="0" right="0" top="0" bottom="0.15748031496062992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ΠΡΟΧΕΙΡΟ</vt:lpstr>
      <vt:lpstr>ΑΠΟΔΟΧΕΣ ΚΡΑΤΗΣΕΙΣ ΜΗΝΟΣ ......</vt:lpstr>
      <vt:lpstr>'ΑΠΟΔΟΧΕΣ ΚΡΑΤΗΣΕΙΣ ΜΗΝΟΣ ......'!Print_Area</vt:lpstr>
      <vt:lpstr>ΠΡΟΧΕΙΡΟ!Print_Area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2018-12-21T08:01:33Z</cp:lastPrinted>
  <dcterms:created xsi:type="dcterms:W3CDTF">2006-10-17T10:06:23Z</dcterms:created>
  <dcterms:modified xsi:type="dcterms:W3CDTF">2025-05-27T13:01:42Z</dcterms:modified>
</cp:coreProperties>
</file>